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omments1.xml" ContentType="application/vnd.openxmlformats-officedocument.spreadsheetml.comment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omments2.xml" ContentType="application/vnd.openxmlformats-officedocument.spreadsheetml.comments+xml"/>
  <Override PartName="/xl/charts/chart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C:\Users\CAMELEON\Desktop\Nouveau dossier\Dropbox\B-Cameleon\2-Sit. Label 2020\1-Gouvernance\Gestion des risques\"/>
    </mc:Choice>
  </mc:AlternateContent>
  <xr:revisionPtr revIDLastSave="0" documentId="13_ncr:1_{031DFAFE-2DE0-4246-A461-9BC2EAE4B829}" xr6:coauthVersionLast="45" xr6:coauthVersionMax="45" xr10:uidLastSave="{00000000-0000-0000-0000-000000000000}"/>
  <bookViews>
    <workbookView xWindow="-120" yWindow="-120" windowWidth="20730" windowHeight="11160" tabRatio="758" firstSheet="2" activeTab="6" xr2:uid="{00000000-000D-0000-FFFF-FFFF00000000}"/>
  </bookViews>
  <sheets>
    <sheet name="Mode d'emploi" sheetId="10" r:id="rId1"/>
    <sheet name="Evaluation Gestion Risq." sheetId="13" r:id="rId2"/>
    <sheet name="Stratégiques " sheetId="1" r:id="rId3"/>
    <sheet name="Opérationnels" sheetId="2" r:id="rId4"/>
    <sheet name="Financiers et Comptables" sheetId="3" r:id="rId5"/>
    <sheet name="Juridiques" sheetId="4" r:id="rId6"/>
    <sheet name="Communication et Réputation" sheetId="6" r:id="rId7"/>
    <sheet name="Informatique" sheetId="11" r:id="rId8"/>
  </sheets>
  <definedNames>
    <definedName name="_xlnm.Print_Area" localSheetId="6">'Communication et Réputation'!$A$1:$H$19</definedName>
    <definedName name="_xlnm.Print_Area" localSheetId="4">'Financiers et Comptables'!$A$1:$H$22</definedName>
    <definedName name="_xlnm.Print_Area" localSheetId="7">Informatique!$A$1:$H$26</definedName>
    <definedName name="_xlnm.Print_Area" localSheetId="5">Juridiques!$A$1:$H$17</definedName>
    <definedName name="_xlnm.Print_Area" localSheetId="3">Opérationnels!$A$1:$H$49</definedName>
    <definedName name="_xlnm.Print_Area" localSheetId="2">'Stratégiques '!$A$1:$H$26</definedName>
  </definedNames>
  <calcPr calcId="181029" concurrentCalc="0"/>
</workbook>
</file>

<file path=xl/calcChain.xml><?xml version="1.0" encoding="utf-8"?>
<calcChain xmlns="http://schemas.openxmlformats.org/spreadsheetml/2006/main">
  <c r="E11" i="2" l="1"/>
  <c r="D9" i="2"/>
  <c r="C9" i="2"/>
  <c r="E12" i="2"/>
  <c r="E18" i="3"/>
  <c r="E17" i="3"/>
  <c r="E16" i="3"/>
  <c r="E20" i="3"/>
  <c r="E14" i="3"/>
  <c r="E13" i="3"/>
  <c r="E11" i="3"/>
  <c r="E10" i="3"/>
  <c r="E9" i="3"/>
  <c r="E8" i="3"/>
  <c r="E6" i="3"/>
  <c r="E5" i="3"/>
  <c r="E4" i="3"/>
  <c r="E16" i="4"/>
  <c r="E26" i="11"/>
  <c r="E25" i="11"/>
  <c r="E24" i="11"/>
  <c r="E19" i="11"/>
  <c r="E18" i="11"/>
  <c r="E17" i="11"/>
  <c r="E15" i="11"/>
  <c r="E14" i="11"/>
  <c r="E13" i="11"/>
  <c r="E11" i="11"/>
  <c r="E9" i="11"/>
  <c r="E8" i="11"/>
  <c r="E7" i="11"/>
  <c r="E6" i="11"/>
  <c r="E5" i="11"/>
  <c r="E18" i="1"/>
  <c r="C3" i="11"/>
  <c r="D12" i="6"/>
  <c r="C12" i="6"/>
  <c r="C5" i="6"/>
  <c r="C7" i="4"/>
  <c r="D21" i="1"/>
  <c r="C21" i="1"/>
  <c r="D19" i="1"/>
  <c r="D14" i="1"/>
  <c r="C14" i="1"/>
  <c r="D10" i="1"/>
  <c r="C10" i="1"/>
  <c r="D3" i="1"/>
  <c r="C3" i="1"/>
  <c r="D41" i="2"/>
  <c r="C41" i="2"/>
  <c r="D36" i="2"/>
  <c r="D33" i="2"/>
  <c r="C33" i="2"/>
  <c r="D22" i="2"/>
  <c r="C22" i="2"/>
  <c r="D16" i="2"/>
  <c r="C16" i="2"/>
  <c r="D13" i="2"/>
  <c r="D3" i="2"/>
  <c r="C3" i="2"/>
  <c r="D21" i="3"/>
  <c r="C21" i="3"/>
  <c r="D19" i="3"/>
  <c r="C19" i="3"/>
  <c r="E22" i="3"/>
  <c r="E21" i="3"/>
  <c r="E19" i="3"/>
  <c r="E12" i="3"/>
  <c r="E13" i="1"/>
  <c r="E23" i="2"/>
  <c r="E5" i="2"/>
  <c r="E13" i="6"/>
  <c r="C12" i="3"/>
  <c r="D12" i="3"/>
  <c r="C15" i="3"/>
  <c r="D15" i="3"/>
  <c r="E15" i="3"/>
  <c r="E3" i="3"/>
  <c r="E7" i="3"/>
  <c r="D7" i="3"/>
  <c r="C7" i="3"/>
  <c r="D3" i="3"/>
  <c r="C3" i="3"/>
  <c r="C13" i="2"/>
  <c r="E15" i="2"/>
  <c r="C36" i="2"/>
  <c r="D25" i="1"/>
  <c r="C25" i="1"/>
  <c r="E24" i="1"/>
  <c r="E23" i="1"/>
  <c r="E17" i="1"/>
  <c r="E5" i="1"/>
  <c r="E8" i="1"/>
  <c r="E7" i="1"/>
  <c r="E6" i="1"/>
  <c r="E38" i="2"/>
  <c r="F3" i="4"/>
  <c r="E11" i="4"/>
  <c r="C3" i="4"/>
  <c r="D3" i="4"/>
  <c r="E4" i="4"/>
  <c r="E6" i="4"/>
  <c r="E5" i="4"/>
  <c r="K3" i="4"/>
  <c r="C23" i="11"/>
  <c r="C20" i="11"/>
  <c r="D16" i="11"/>
  <c r="C16" i="11"/>
  <c r="D12" i="11"/>
  <c r="C12" i="11"/>
  <c r="D3" i="11"/>
  <c r="E4" i="11"/>
  <c r="E3" i="4"/>
  <c r="D9" i="6"/>
  <c r="C9" i="6"/>
  <c r="D5" i="6"/>
  <c r="E8" i="6"/>
  <c r="D3" i="6"/>
  <c r="C3" i="6"/>
  <c r="E6" i="6"/>
  <c r="E7" i="6"/>
  <c r="E5" i="6"/>
  <c r="F5" i="6"/>
  <c r="E22" i="11"/>
  <c r="E21" i="11"/>
  <c r="D20" i="11"/>
  <c r="E11" i="6"/>
  <c r="E16" i="11"/>
  <c r="E18" i="2"/>
  <c r="E21" i="2"/>
  <c r="E20" i="2"/>
  <c r="E19" i="2"/>
  <c r="E17" i="2"/>
  <c r="E10" i="2"/>
  <c r="E9" i="2"/>
  <c r="E9" i="1"/>
  <c r="E16" i="2"/>
  <c r="E20" i="11"/>
  <c r="F20" i="11"/>
  <c r="E20" i="1"/>
  <c r="E19" i="1"/>
  <c r="C19" i="1"/>
  <c r="E4" i="1"/>
  <c r="E3" i="1"/>
  <c r="F3" i="1"/>
  <c r="E44" i="2"/>
  <c r="E7" i="2"/>
  <c r="E14" i="2"/>
  <c r="E13" i="2"/>
  <c r="E32" i="2"/>
  <c r="E45" i="2"/>
  <c r="E46" i="2"/>
  <c r="E47" i="2"/>
  <c r="E42" i="2"/>
  <c r="E30" i="2"/>
  <c r="E28" i="2"/>
  <c r="E15" i="4"/>
  <c r="E31" i="2"/>
  <c r="E29" i="2"/>
  <c r="E27" i="2"/>
  <c r="E13" i="4"/>
  <c r="E25" i="2"/>
  <c r="E37" i="2"/>
  <c r="E36" i="2"/>
  <c r="E8" i="2"/>
  <c r="E9" i="4"/>
  <c r="E6" i="2"/>
  <c r="E4" i="2"/>
  <c r="E24" i="2"/>
  <c r="E3" i="2"/>
  <c r="E10" i="6"/>
  <c r="E9" i="6"/>
  <c r="F9" i="6"/>
  <c r="E12" i="11"/>
  <c r="E10" i="11"/>
  <c r="F10" i="11"/>
  <c r="K23" i="11"/>
  <c r="D23" i="11"/>
  <c r="K10" i="11"/>
  <c r="D10" i="11"/>
  <c r="C10" i="11"/>
  <c r="E3" i="11"/>
  <c r="F3" i="11"/>
  <c r="F12" i="11"/>
  <c r="E23" i="11"/>
  <c r="F23" i="11"/>
  <c r="E26" i="2"/>
  <c r="E22" i="2"/>
  <c r="E14" i="4"/>
  <c r="E19" i="6"/>
  <c r="E16" i="6"/>
  <c r="E18" i="6"/>
  <c r="E17" i="6"/>
  <c r="E14" i="6"/>
  <c r="E15" i="6"/>
  <c r="E49" i="2"/>
  <c r="E48" i="2"/>
  <c r="E43" i="2"/>
  <c r="E40" i="2"/>
  <c r="E39" i="2"/>
  <c r="E35" i="2"/>
  <c r="E34" i="2"/>
  <c r="K9" i="6"/>
  <c r="K3" i="6"/>
  <c r="K10" i="4"/>
  <c r="K7" i="4"/>
  <c r="K3" i="3"/>
  <c r="K16" i="2"/>
  <c r="E26" i="1"/>
  <c r="E25" i="1"/>
  <c r="E16" i="1"/>
  <c r="E22" i="1"/>
  <c r="E21" i="1"/>
  <c r="E15" i="1"/>
  <c r="E14" i="1"/>
  <c r="E12" i="1"/>
  <c r="E11" i="1"/>
  <c r="E10" i="1"/>
  <c r="E10" i="4"/>
  <c r="E12" i="4"/>
  <c r="E17" i="4"/>
  <c r="E8" i="4"/>
  <c r="E4" i="6"/>
  <c r="E3" i="6"/>
  <c r="F3" i="6"/>
  <c r="D39" i="2"/>
  <c r="C39" i="2"/>
  <c r="D7" i="4"/>
  <c r="E41" i="2"/>
  <c r="F14" i="1"/>
  <c r="E7" i="4"/>
  <c r="E33" i="2"/>
  <c r="F10" i="1"/>
  <c r="E12" i="6"/>
  <c r="F12" i="6"/>
  <c r="F16"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CAMELEON</author>
  </authors>
  <commentList>
    <comment ref="G26" authorId="0" shapeId="0" xr:uid="{00000000-0006-0000-0300-000001000000}">
      <text>
        <r>
          <rPr>
            <b/>
            <sz val="9"/>
            <color indexed="81"/>
            <rFont val="Tahoma"/>
            <family val="2"/>
          </rPr>
          <t>CAMELEON:</t>
        </r>
        <r>
          <rPr>
            <sz val="9"/>
            <color indexed="81"/>
            <rFont val="Tahoma"/>
            <family val="2"/>
          </rPr>
          <t xml:space="preserve">
Répartition rôle DG/DO à clarifier sur certains sujets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Francois Lancon</author>
  </authors>
  <commentList>
    <comment ref="C4" authorId="0" shapeId="0" xr:uid="{00000000-0006-0000-0700-000001000000}">
      <text>
        <r>
          <rPr>
            <sz val="9"/>
            <color indexed="81"/>
            <rFont val="Tahoma"/>
            <family val="2"/>
          </rPr>
          <t>Passé de 1 à 3, car la procédure est seulement "en cours"</t>
        </r>
      </text>
    </comment>
    <comment ref="D4" authorId="0" shapeId="0" xr:uid="{00000000-0006-0000-0700-000002000000}">
      <text>
        <r>
          <rPr>
            <sz val="9"/>
            <color indexed="81"/>
            <rFont val="Tahoma"/>
            <family val="2"/>
          </rPr>
          <t xml:space="preserve">Passé de 4 à 2 car le fonctionnement actuel ne met pas en jeu la mission de Cameleon
</t>
        </r>
      </text>
    </comment>
  </commentList>
</comments>
</file>

<file path=xl/sharedStrings.xml><?xml version="1.0" encoding="utf-8"?>
<sst xmlns="http://schemas.openxmlformats.org/spreadsheetml/2006/main" count="699" uniqueCount="459">
  <si>
    <t>Impact</t>
  </si>
  <si>
    <t>Illégalité des moyens de collecte</t>
  </si>
  <si>
    <t>Illégalité et/ou tromperie sur l'objet de collecte</t>
  </si>
  <si>
    <t>Risques</t>
  </si>
  <si>
    <t xml:space="preserve">Catastrophe naturelle </t>
  </si>
  <si>
    <t>Guerre</t>
  </si>
  <si>
    <t>Défaillance des systèmes informatiques</t>
  </si>
  <si>
    <t>Ressources humaines</t>
  </si>
  <si>
    <t>Inadéquation avec le budget</t>
  </si>
  <si>
    <t>Image</t>
  </si>
  <si>
    <t>Continuité de l'activité</t>
  </si>
  <si>
    <t>Organisation comptable</t>
  </si>
  <si>
    <t>Vol</t>
  </si>
  <si>
    <t>Choix des prestataires</t>
  </si>
  <si>
    <t>Détournements de fonds (espèces….)</t>
  </si>
  <si>
    <t>Gestion des disponibilités</t>
  </si>
  <si>
    <t>Reçus fiscaux</t>
  </si>
  <si>
    <t xml:space="preserve">Maîtrise du processus </t>
  </si>
  <si>
    <t>Politique salariale</t>
  </si>
  <si>
    <t>Fiabilité opérationnelle et prévention des erreurs</t>
  </si>
  <si>
    <t>Destruction volontaire de fichiers</t>
  </si>
  <si>
    <t>Fiabilité du site internet</t>
  </si>
  <si>
    <t>Matériels (informatiques, bureautiques)</t>
  </si>
  <si>
    <t>Détermination des salaires (processus de validation)</t>
  </si>
  <si>
    <t xml:space="preserve">Répercussion indirecte de scandales </t>
  </si>
  <si>
    <t>Qualité des messages de collecte (mauvaise interprétation du message)</t>
  </si>
  <si>
    <t>2 - Cartographie des risques opérationnels</t>
  </si>
  <si>
    <t>4 - Cartographie des risques juridiques</t>
  </si>
  <si>
    <t>Criticité</t>
  </si>
  <si>
    <t>Probabilité</t>
  </si>
  <si>
    <t>Non respect des règles de déontologie</t>
  </si>
  <si>
    <t>Séparation des fonctions non effective (a payer, payeur, comptable)</t>
  </si>
  <si>
    <t xml:space="preserve">La criticité égale ou inférieure à </t>
  </si>
  <si>
    <t xml:space="preserve">la criticité supérieure à </t>
  </si>
  <si>
    <t>la criticité comprise entre ces deux valeurs</t>
  </si>
  <si>
    <t>Parametre de couleur pour la criticité :</t>
  </si>
  <si>
    <t>Gestion et placement de la trésorerie à prise de risques excessive</t>
  </si>
  <si>
    <t>Non conformité aux règles d'appel à la générosité du public</t>
  </si>
  <si>
    <t>Non respect des règles du code général des impôts</t>
  </si>
  <si>
    <t>Labellisation</t>
  </si>
  <si>
    <t>Responsable</t>
  </si>
  <si>
    <t>Parades - Correction</t>
  </si>
  <si>
    <t>Date de mise en place</t>
  </si>
  <si>
    <t>Parades - Prévention</t>
  </si>
  <si>
    <t>Paramètre de couleur pour la criticité :</t>
  </si>
  <si>
    <t>En cours</t>
  </si>
  <si>
    <t>Gouvernance</t>
  </si>
  <si>
    <t>Mis en place</t>
  </si>
  <si>
    <t xml:space="preserve">Non conformité de l'action par rapport aux statuts </t>
  </si>
  <si>
    <t>Nouvelle AGE</t>
  </si>
  <si>
    <t>Décisions prises en AG en nombre insuffisant</t>
  </si>
  <si>
    <t>Déontologie et éthique</t>
  </si>
  <si>
    <t>Mesures nécessaires décidées par le  Comité d'audit</t>
  </si>
  <si>
    <t>Indisponibilité de Laurence Ligier</t>
  </si>
  <si>
    <t>Formation, mutation ou remplacement de la personne concernée</t>
  </si>
  <si>
    <t>Procedure RH, mise en place d’outils pour le recrutement,  fiches de poste</t>
  </si>
  <si>
    <t xml:space="preserve">Développement professionnel des salariés </t>
  </si>
  <si>
    <t>Manque d'intégration, de cohésion et d'implication du personnel (risque d'insatisfaction)</t>
  </si>
  <si>
    <t xml:space="preserve">Non respect des obligations en matiere de lutte contre le blanchiment des capitaux, le financement du terrorisme, le risque fiduciaire </t>
  </si>
  <si>
    <t>Agissements des dirigeants, des adhérents, des salariés, des services civiques ou bénévoles contraires au projet associatif, à l’éthique ou aux valeurs de l’association</t>
  </si>
  <si>
    <t>Non respect des règles du droit du travail (contentieux prud'homal) ou de la législation sociale</t>
  </si>
  <si>
    <t xml:space="preserve">Turn over des bénévoles </t>
  </si>
  <si>
    <t>Identification du besoin et des missions, identification d'un responsable pour chaque SC</t>
  </si>
  <si>
    <t>Réflexion a mener sur le renouvellement des contrats avec des SC</t>
  </si>
  <si>
    <t>Mise en place d’outils pour l'intégration (livret d'accueil, briefing des nouveaux membres, etc)
Outils d'evaluation collaborateurs / superviseurs
Renforcer les liens avec l'équipe CAMELEON PHILS</t>
  </si>
  <si>
    <t>Prévu par les statuts et le RI (Président et  DG avec des fonctions dissociées)
Controle du Comité d'audit</t>
  </si>
  <si>
    <t>Mesures nécessaires décidées par le Comité d'audit</t>
  </si>
  <si>
    <t>Evolution des missions/activités, de l’organisation du travail</t>
  </si>
  <si>
    <t>Parcours d’accompagnement dans le développement professionnel (entretien annuel professionnel, formation via le CPF ou le CEC, etc.)</t>
  </si>
  <si>
    <t xml:space="preserve">Identification des difficultés, faire exprimer les difficultés, recherche de solutions </t>
  </si>
  <si>
    <t>Risques liés aux déplacements/missions à l'étranger</t>
  </si>
  <si>
    <t xml:space="preserve">Sanitaire </t>
  </si>
  <si>
    <t>Accidents de transports terrestres ou aériens</t>
  </si>
  <si>
    <t>Désordres politiques et sociaux</t>
  </si>
  <si>
    <t>Criminalité</t>
  </si>
  <si>
    <t>Terrorisme</t>
  </si>
  <si>
    <t xml:space="preserve">Plan de prevention et d'urgence / Designation d'un Responsable Sécurité / Liste complete et à jour des salariés, SC et bénévoles en mission </t>
  </si>
  <si>
    <t>Mise en oeuvre d'un plan de continuation de l'activité</t>
  </si>
  <si>
    <t xml:space="preserve">Plan local de prevention </t>
  </si>
  <si>
    <t>Mise en oeuvre d'un plan d'urgence</t>
  </si>
  <si>
    <t>Improbable</t>
  </si>
  <si>
    <t>Rare</t>
  </si>
  <si>
    <t>Possible</t>
  </si>
  <si>
    <t>Certain</t>
  </si>
  <si>
    <t>Limité</t>
  </si>
  <si>
    <t>Signicatif</t>
  </si>
  <si>
    <t>Majeur</t>
  </si>
  <si>
    <t>Critique</t>
  </si>
  <si>
    <t>Réputation</t>
  </si>
  <si>
    <t>Stratégiques et sectoriels</t>
  </si>
  <si>
    <t>RISQUES</t>
  </si>
  <si>
    <t xml:space="preserve">Remise en cause majeure de l'environnement de l'association sur une de ses activités ou missions principales.
</t>
  </si>
  <si>
    <t xml:space="preserve">Remise en cause significative de l'environnement de l'association sur une de ses activités ou missions principales.
</t>
  </si>
  <si>
    <t>Il est très difficile d’imaginer que ce scénario puisse se réaliser
Moins d'une fois par an.
Très peu d'évènements reportés</t>
  </si>
  <si>
    <t xml:space="preserve">Impact   </t>
  </si>
  <si>
    <t xml:space="preserve">Evolution de l'environnement de l'association ne portant pas sur une activité principale.
</t>
  </si>
  <si>
    <t xml:space="preserve">Impact limité sur  la marche financière de l'association
Ou litige avec résolution amiable
</t>
  </si>
  <si>
    <t xml:space="preserve">Impact significatif sur la marche financière de l'association  
Ou coûts  / pénalités d’une condamnation par un tribunal civil ou administratif
</t>
  </si>
  <si>
    <t xml:space="preserve">Impact majeur sur la marche financière de l'association 
Ou coûts  / pénalités d’une sanction pénale 
</t>
  </si>
  <si>
    <t xml:space="preserve">Impact critique sur la marche financière de l'association
Ou coûts / pénalités d’une condamnation pénale  d’un dirigeant
Remise en cause de la pérennité de l'association
</t>
  </si>
  <si>
    <t>Financiers et comptables</t>
  </si>
  <si>
    <t>Opérationnels</t>
  </si>
  <si>
    <t xml:space="preserve">Impact critique sur les opérations  de l'association
= arrêt des opérations
</t>
  </si>
  <si>
    <t>Impact non mesurable sur la réputation de l'association.
Réclamations ponctuelles de parrains, bénévoles, salariés, partenaires…</t>
  </si>
  <si>
    <t xml:space="preserve">Campagnes adverses dans les media locaux / régionaux ou sur les réseaux sociaux.
Condamnation par un tribunal civil 
Réclamation récurrentes de parrains, bénévoles, salariés, partenaires… 
</t>
  </si>
  <si>
    <t xml:space="preserve">Crise médiatique en France ou aux Philippines
Condamnation et sanctions pénales à l'encontre de l'association ou de ses collaborateurs
Actions de protestations locales organisées
</t>
  </si>
  <si>
    <t>Remise en cause durable et profonde (plusieurs années) de la réputation de l'association
Dégradation majeure et durable de son image.
Condamnation pénale des dirigeants de l'association
Actions de protestations nationales</t>
  </si>
  <si>
    <t>Juridiques</t>
  </si>
  <si>
    <t xml:space="preserve">Impact limité sur l’environnement ou la stratégie de l'association
</t>
  </si>
  <si>
    <t xml:space="preserve">Risque juridique faible
</t>
  </si>
  <si>
    <t xml:space="preserve">Impact limité sur  les opérations de l'association - aucune conséquence sur la perforance de l'équipe
</t>
  </si>
  <si>
    <t xml:space="preserve">Impact significatif sur les opérations  de l'association - des objectifs de l'activité ne seront pas atteints
</t>
  </si>
  <si>
    <t xml:space="preserve">Impact majeur sur les opérations  de l'association - quasiment tous les objectifs de l'activité ne sont pas atteints
</t>
  </si>
  <si>
    <t>Risque juridique significatif
Condamnation à des amendes et sanctions pécuniaires, à des dommages-intérêts</t>
  </si>
  <si>
    <t xml:space="preserve">Risque juridique majeur
Condamnation et sanctions pénales à l'encontre de l'association ou de ses collaborateurs
Atteinte à un actif essentiel de l'activité (marque)
</t>
  </si>
  <si>
    <r>
      <t xml:space="preserve">Risque pénal
Condamnation pénale des dirigeants de l'association
Destruction de valeur pour l'association (dommages-intérêts supérieurs à </t>
    </r>
    <r>
      <rPr>
        <sz val="9"/>
        <color rgb="FFFF0000"/>
        <rFont val="Avenir LT Std 35 Light"/>
      </rPr>
      <t>X</t>
    </r>
    <r>
      <rPr>
        <sz val="9"/>
        <color rgb="FF1E1C11"/>
        <rFont val="Avenir LT Std 35 Light"/>
      </rPr>
      <t>€).</t>
    </r>
  </si>
  <si>
    <t>Président CA</t>
  </si>
  <si>
    <t>DG</t>
  </si>
  <si>
    <t>DO</t>
  </si>
  <si>
    <t>Trésorier</t>
  </si>
  <si>
    <t>Décisions importantes non prises en AG (perte de confiance)</t>
  </si>
  <si>
    <t>Révision des statuts</t>
  </si>
  <si>
    <t>Mauvais choix et sélection des projets</t>
  </si>
  <si>
    <t xml:space="preserve">Il est quasi-certain que ce scévario surviendra
Evènement ou pratique courrant(e) et admis(e) </t>
  </si>
  <si>
    <t>Il ne serait pas surprenant que ce scénario se réalise
Evènement réccurent, nombreux signalements</t>
  </si>
  <si>
    <t>Il serait surprenant que ce scénario se réalise
Evènement faiblement récurrent.</t>
  </si>
  <si>
    <t>Analyse préalable au lancement de projet</t>
  </si>
  <si>
    <t>Revue des projets en cours par le CA (stop possible)</t>
  </si>
  <si>
    <t>Fin 2020</t>
  </si>
  <si>
    <t>En place</t>
  </si>
  <si>
    <t>DG, DO Phils</t>
  </si>
  <si>
    <t>Comité d'Audit</t>
  </si>
  <si>
    <t xml:space="preserve">DO </t>
  </si>
  <si>
    <t>Contexte aux Philippines</t>
  </si>
  <si>
    <t>DG, DO, CA</t>
  </si>
  <si>
    <t>Strategies adoptees par CAMELEON Philippines ou par les antennes de CAMELEON a l'etranger pas en phase avec celle de CAMELEON France</t>
  </si>
  <si>
    <t>Cohérence de la stratégie</t>
  </si>
  <si>
    <t>Absence d'un plan stratégique ou plan stratégique inapropprié</t>
  </si>
  <si>
    <t>Absence de contribution à plusieurs
objectifs de développement durable (ODD)
de l’ONU par nos missions</t>
  </si>
  <si>
    <t xml:space="preserve">Mauvais ciblage des parrains </t>
  </si>
  <si>
    <t xml:space="preserve">Mauvais ciblage des donateurs (risque image, perte de temps, échec dépôt) </t>
  </si>
  <si>
    <t>Détournement de la "marque" et du logo CAMELEON</t>
  </si>
  <si>
    <t xml:space="preserve">Fidélisation des donateurs et partenaires </t>
  </si>
  <si>
    <t xml:space="preserve">Mauvais ciblage des partenaires (associations, institution, entreprises,  fondations) </t>
  </si>
  <si>
    <r>
      <t>DO</t>
    </r>
    <r>
      <rPr>
        <sz val="11"/>
        <color rgb="FF00B050"/>
        <rFont val="Calibri"/>
        <family val="2"/>
      </rPr>
      <t/>
    </r>
  </si>
  <si>
    <t>Sinistre majeur (locaux non pratiquables…) en France</t>
  </si>
  <si>
    <t>Absence de stratégie de fidélisation ; perte des donateurs et partenaires</t>
  </si>
  <si>
    <t>Utilisation des ressources</t>
  </si>
  <si>
    <t xml:space="preserve">Insuffisance de la trésorerie </t>
  </si>
  <si>
    <t xml:space="preserve">Absence de suivi analytique </t>
  </si>
  <si>
    <t>Absence d'adaptation du budget annuel (si variations importantes)</t>
  </si>
  <si>
    <t xml:space="preserve">Non conformité de la comptabilité aux règles
comptables </t>
  </si>
  <si>
    <t xml:space="preserve">Suivi budgétaire </t>
  </si>
  <si>
    <t>Sauvegardes</t>
  </si>
  <si>
    <t>Utilisation de la base de données</t>
  </si>
  <si>
    <t>Non-utilisation de Prodon et multiplication des sources de donnees</t>
  </si>
  <si>
    <t>Erreur de saisie dans Prodon ou d'utilisation</t>
  </si>
  <si>
    <t>Arret de Prodon ou mauvais fonctionnement de Prodon</t>
  </si>
  <si>
    <t>Prévention des malversations</t>
  </si>
  <si>
    <t>Mauvaise gestion des accès et des mots de passe, perte d'accès aux donnés mail, perte d'accès d'un PC</t>
  </si>
  <si>
    <t xml:space="preserve">Materiel informatique defaillant </t>
  </si>
  <si>
    <t>Mauvaise protection de la base de données (Prodon), des données comptables et des donnees concernant le personnel</t>
  </si>
  <si>
    <t>Perte de données</t>
  </si>
  <si>
    <t xml:space="preserve">Insuffisance du materiel informatique </t>
  </si>
  <si>
    <t>6 - Cartographie des risques informatiques</t>
  </si>
  <si>
    <t xml:space="preserve">Mauvaise utilisation personnelle du matériel ou incapacite a utiliser le materiel informatique </t>
  </si>
  <si>
    <t>5 - Cartographie des risques de communication et réputation</t>
  </si>
  <si>
    <t>Malveillance, intrusion dans un ordinateur, attaques informatiques</t>
  </si>
  <si>
    <t xml:space="preserve">Protection des donnees et de la confidentialite </t>
  </si>
  <si>
    <t xml:space="preserve">Confidentialite des donnees </t>
  </si>
  <si>
    <t>Absence de ressource de référencement pour le site internet</t>
  </si>
  <si>
    <t xml:space="preserve">DG et DO </t>
  </si>
  <si>
    <t>Atteinte à la réputation ayant une origine externe</t>
  </si>
  <si>
    <t>Clauses dans les contrats de travail ou dans les conventions, procedure administraturs, charte de deontologique, charte des bénévoles et livret d'accueil</t>
  </si>
  <si>
    <t>CA, DG, DO</t>
  </si>
  <si>
    <t>Diffamation, injures et dénigrement par une personne extérieure</t>
  </si>
  <si>
    <t>Veille active sur les discours et positions prises concernant CAMELEON</t>
  </si>
  <si>
    <t>Atteinte à la réputation ayant une origine interne</t>
  </si>
  <si>
    <t>Diffamation, injures et dénigrement par les administrateurs, le personnel (salariés, services civiques et stagiaires) et/ou les bénévoles</t>
  </si>
  <si>
    <t xml:space="preserve">Veille active sur les eventuels scandales pouvant impacter l'image de CAMELEON et communication adequate pour eviter une repercussion. </t>
  </si>
  <si>
    <t>DG, DO</t>
  </si>
  <si>
    <t xml:space="preserve">Gestion du conflit en interne, en limitant la divulgation au public et la communication externe sur ce conflit </t>
  </si>
  <si>
    <t xml:space="preserve">Conflit entre CAMELEON et ses partenaires, donateurs </t>
  </si>
  <si>
    <t xml:space="preserve">Mise en oeuvre d'une strategie dans le choix des partenaires. Veiller a entretenir un lien de confiance et de transparence avec les partenaires et donateurs </t>
  </si>
  <si>
    <t>Une personne dédiée au référencement, audit, analyse et rédactionnel mots-clés</t>
  </si>
  <si>
    <t>Notoriété basse en France</t>
  </si>
  <si>
    <t>DG, DO, Service Civique Communication</t>
  </si>
  <si>
    <t>NA</t>
  </si>
  <si>
    <t xml:space="preserve">En cours </t>
  </si>
  <si>
    <t>Qualité de la communication interne</t>
  </si>
  <si>
    <t>Qualité de la communication externe</t>
  </si>
  <si>
    <t>Controle frequent, systeme de plusieurs validations internes avant publication des informations sur le site internet et les RS</t>
  </si>
  <si>
    <t>Revoir et adapter le contenu du site internet et des RS</t>
  </si>
  <si>
    <t>Désintérêt de l'audience, risque de saturation, désabonnements et baisse d'engagement</t>
  </si>
  <si>
    <t xml:space="preserve">DG, DO, Responsable des ressources </t>
  </si>
  <si>
    <t>Formation, Campagne de vérification de cohérence</t>
  </si>
  <si>
    <t>Utilisation des versions d'essais ou cracks de certains logiciels (notamment Pack Office et Adobe)</t>
  </si>
  <si>
    <t xml:space="preserve">DG, DO, Prestataire externe </t>
  </si>
  <si>
    <t xml:space="preserve">Formation du personnel </t>
  </si>
  <si>
    <t>DG, Responsable des ressources</t>
  </si>
  <si>
    <t>Plusieurs validations internes avant diffusion des messages</t>
  </si>
  <si>
    <t xml:space="preserve">Rectification des messages de collecte </t>
  </si>
  <si>
    <t>Revoir la strategie, la periodicite, le public cible. Utilisation d'un logiciel qui permet de répertorier et de mémoriser les désabonnements pour les envois futurs.</t>
  </si>
  <si>
    <t>DG, DO, Responsable des ressources</t>
  </si>
  <si>
    <t>Multiple communicants et perte d'information, pas assez d'échange d'information entre les membres de l'équipe</t>
  </si>
  <si>
    <t>Point com' hebdomadaire, newletters et journaux internes, réunions d'équipe, team building</t>
  </si>
  <si>
    <t xml:space="preserve">Reunion de crise a l'initiative du DO, revoir les methodes de communication interne </t>
  </si>
  <si>
    <t>Accompagnement des nouveaux arrivants (livrets d'accueil, Charte de deontologie), preparation aux discours a tenir sur CAMELEON</t>
  </si>
  <si>
    <t xml:space="preserve">Qualité du discours sur CAMELEON et de l'expression orale et ecrite </t>
  </si>
  <si>
    <t xml:space="preserve">Budget debloque selon les procedure en vigueur </t>
  </si>
  <si>
    <t>Formation, Campagne de vérification de cohérence, Mise en place de report extract ergonomique.</t>
  </si>
  <si>
    <t xml:space="preserve">Veille de la Direction </t>
  </si>
  <si>
    <t>Formation du personnel</t>
  </si>
  <si>
    <t xml:space="preserve">Lien de désabonnement dans chaque mailing. Alterner et diversifier les sujets, utilisation de listes de destinataires précises en fonction du sujet du mailing </t>
  </si>
  <si>
    <t>Contacts frequents avec les PHILS, rapports mensuels  des PHILS, missions de suivi sur le terrain. Mise en place d'une base de données commune et accessible sur le Cloud. Identification des personnes responsables chargées de l'information.</t>
  </si>
  <si>
    <t>Mener une reflexion sur de nouveux outils pour favoriser la communication, envoi de benevole(s) sur le terrain</t>
  </si>
  <si>
    <t>Utilisation du materiel informatique, logiciels, etc.</t>
  </si>
  <si>
    <t>CA et DG</t>
  </si>
  <si>
    <t xml:space="preserve">Exhaustivité et qualité de l’information financière </t>
  </si>
  <si>
    <t>Non conformité du process de collecte, du stockage et du traitement des données personnelles au RGPD</t>
  </si>
  <si>
    <t>Non respect des règles de sécurité lors d'évènementiels (déclaration en Préfecture, etc.)</t>
  </si>
  <si>
    <t>Administrateurs, DG</t>
  </si>
  <si>
    <t xml:space="preserve">Connaissance et respect de la reglementation applicable </t>
  </si>
  <si>
    <t xml:space="preserve">Formation et veille sur la reglementation applicable.  </t>
  </si>
  <si>
    <t xml:space="preserve">A mettre en place </t>
  </si>
  <si>
    <t>Support juridique interne et/ou externe spécialisé (avocat),  veille sur la reglementation applicable, éventuelle assitance de différents acteurs (Inspection du travail, medecine du travail, etc.)</t>
  </si>
  <si>
    <t xml:space="preserve">DG, Tresorier, Responsable des ressources </t>
  </si>
  <si>
    <t xml:space="preserve">Risques juridiques </t>
  </si>
  <si>
    <t xml:space="preserve">Responsabilité civile de CAMELEON (personne morale) </t>
  </si>
  <si>
    <t xml:space="preserve">Degats ou sinistres </t>
  </si>
  <si>
    <t xml:space="preserve">Application du contrat d'assurance </t>
  </si>
  <si>
    <t>Responsabilitees engagees</t>
  </si>
  <si>
    <t xml:space="preserve">Administrateurs, DG, DO </t>
  </si>
  <si>
    <t xml:space="preserve"> Charte déontologique, Livret d'accueil, Veille active du Comité d'audit</t>
  </si>
  <si>
    <t xml:space="preserve">Couverture assurance Dirigeant. Respect de la legislation. </t>
  </si>
  <si>
    <t xml:space="preserve">Responsabilité penale des representants de CAMELEON (administrateurs et dirigeants) en tant que personnes physiques </t>
  </si>
  <si>
    <t>Responsabilité penale des administrateurs et dirigeants en tant que representants de CAMELEON</t>
  </si>
  <si>
    <t xml:space="preserve">DG, Tresorier </t>
  </si>
  <si>
    <t>Veille active du Comité d'audit, Formation et veille sur la reglementation applicable, procedures internes, audits internes et externes</t>
  </si>
  <si>
    <t>Veille active du Comité d'audit,  Formation et veille sur la reglementation applicable, procedures internes, audits internes et externes</t>
  </si>
  <si>
    <t>Assistance juridique, rectification, renforcement de la formation des personnes en charge</t>
  </si>
  <si>
    <t xml:space="preserve">Assistance juridique, rectification </t>
  </si>
  <si>
    <t>Mesures nécessaires décidées par le  Comité d'audit, mesures correctrices</t>
  </si>
  <si>
    <t>Assistance d'un tiers, mesures correctrices, renforcement de la formation des personnes en charge</t>
  </si>
  <si>
    <t>Assistance juridique, mesures correctrices, renforcement de la formation des personnes en charge</t>
  </si>
  <si>
    <t>3 - Cartographie des risques financiers et comptables</t>
  </si>
  <si>
    <t>Erreur(s) ou mauvaise gestion des recrutement de salariés et/ou des services civiques, des stagiaires, des bénévoles</t>
  </si>
  <si>
    <t>Défaillance locale de l'encadrement (décès, vol, incapacité, situation sanitaire…)</t>
  </si>
  <si>
    <t>Confusion des fonctions de présidence et de direction</t>
  </si>
  <si>
    <t>Président CA et DG</t>
  </si>
  <si>
    <t xml:space="preserve">Sttipulations dans les Statuts </t>
  </si>
  <si>
    <t>Controle du  Comité d'audit</t>
  </si>
  <si>
    <t>Non respect des règles de gouvernance et des procédures rédigées</t>
  </si>
  <si>
    <t>Administrateurs, DG, DO</t>
  </si>
  <si>
    <t>Statuts et RI, Charte déontologique,  Charte des bénévoles, Comité d'audit, Procedure administrateur</t>
  </si>
  <si>
    <t>A mettre en place</t>
  </si>
  <si>
    <t>Plan de prevention</t>
  </si>
  <si>
    <t>Couverture Assurance en place, Revue des garanties par Comité d'audit</t>
  </si>
  <si>
    <t xml:space="preserve">Mise en place du teletravail - Renovation </t>
  </si>
  <si>
    <t>DG, Responsable des Ressources</t>
  </si>
  <si>
    <t xml:space="preserve">Revision de la stratégie </t>
  </si>
  <si>
    <t>DG, CA, DO</t>
  </si>
  <si>
    <t xml:space="preserve">Elaboration, définition et validation de la stratégie par le CA. </t>
  </si>
  <si>
    <t>Eclaircir et développer les actions et missions menees en France. Renforcer les actions de communication</t>
  </si>
  <si>
    <t>Séparation des missions et programmes sur le site internet, dissociation dans les partenaires engagees pour les missions en France ou aux Philippines et communication sur les actions aux Philippines bien distinctes des actions en France</t>
  </si>
  <si>
    <t>Confusion entre les missions Philippines et missions France</t>
  </si>
  <si>
    <t xml:space="preserve">Elaboration, définition et validation d'une stratégie contribuant aux ODD par le CA. </t>
  </si>
  <si>
    <t>Reunion de crise avec CAMELEON Philippines ou les antennes de CAMELEON</t>
  </si>
  <si>
    <t xml:space="preserve">Actions correctrices </t>
  </si>
  <si>
    <t>DG, DO, Responsable des partenariats</t>
  </si>
  <si>
    <t xml:space="preserve">Illégalité de l'action aux Philippines (par ex. en raison de la politique du gouvernement) </t>
  </si>
  <si>
    <t xml:space="preserve">Reunion de crise (dirigeants et administrateurs CAM Fr et CAM Phils) </t>
  </si>
  <si>
    <t xml:space="preserve">Reunion de crise et mesures correctrices si necessaires </t>
  </si>
  <si>
    <t xml:space="preserve">DG, Responsable des parrainages </t>
  </si>
  <si>
    <t>Reunion de crise et nouvelle stratégie</t>
  </si>
  <si>
    <t xml:space="preserve">Nouveaux Ambassadeurs </t>
  </si>
  <si>
    <t>Procedure de labellisation IDEAS en cours</t>
  </si>
  <si>
    <t>Veille active de la DG, contacts reguliers pour s'assurer de la coherence, mission de suivi sur le terrain aux Phils, audits internets et externes aux Phils, rapports des Phils</t>
  </si>
  <si>
    <t xml:space="preserve">Developper les reseaux en France </t>
  </si>
  <si>
    <t xml:space="preserve">Actions de communication, organisation et participation a des evenements </t>
  </si>
  <si>
    <t>DG, DO, MSF</t>
  </si>
  <si>
    <t>Mise en oeuvre du plan d'urgence / Constitution d’une cellule de crise/ Décharge de responsabilité</t>
  </si>
  <si>
    <t xml:space="preserve">Mis en place </t>
  </si>
  <si>
    <t>Rupture du contrat de prestation de services</t>
  </si>
  <si>
    <t>Clauses dans le contrat de prestation. Procédure de revue et d'audit des prestataires.</t>
  </si>
  <si>
    <t>Utilisation illegale des fonds</t>
  </si>
  <si>
    <t xml:space="preserve">Gestion et suivi des projets </t>
  </si>
  <si>
    <t xml:space="preserve">Absence ou mauvais suivi des conventions de partenariats </t>
  </si>
  <si>
    <t xml:space="preserve">Inadaptation aux variations économiques (change et inflation) </t>
  </si>
  <si>
    <t xml:space="preserve">Suivi budgétaire régulier, revue trimestrielle CA, comite d'audit </t>
  </si>
  <si>
    <t>Non conformité de l'emploi des fonds à leur objet</t>
  </si>
  <si>
    <t xml:space="preserve">Reunion de crise et mesures correctrices assistance juridique </t>
  </si>
  <si>
    <t>Reunion de crise et mesures correctrices (dont actions de communication aupres des partenaires)</t>
  </si>
  <si>
    <t>Definition d'un nouvel outil de suivi des conventions, mesures correctrices ( actions de communication aupres des partenaires)</t>
  </si>
  <si>
    <t>Risque sanitaire (epidemie, etc) en France</t>
  </si>
  <si>
    <t>Procédure de collecte des fonds, Contrôle de l'ensemble des collectes et respect de leur objet dans la durée, Audit par des tiers</t>
  </si>
  <si>
    <t>Procédure de collecte des fonds, Contrôle de l'ensemble des collectes, Audit par des tiers</t>
  </si>
  <si>
    <t xml:space="preserve">Missions de suivi DG sur terrain, audit par des tiers, procedure achats et depenses </t>
  </si>
  <si>
    <r>
      <t>1 - Cartographie des risques stratégique</t>
    </r>
    <r>
      <rPr>
        <b/>
        <sz val="11"/>
        <color theme="1" tint="0.14996795556505021"/>
        <rFont val="Calibri"/>
        <family val="2"/>
        <scheme val="minor"/>
      </rPr>
      <t>s</t>
    </r>
  </si>
  <si>
    <t xml:space="preserve">Mise en place d'un outil de suivi de projets </t>
  </si>
  <si>
    <t xml:space="preserve">Mise en place d'un outil de suivi des conventions - Mecenat de competences </t>
  </si>
  <si>
    <t>Veille active de la DG, contacts reguliers avec les relais. Méthode de selection à définir (validation éventuelle CA)</t>
  </si>
  <si>
    <t xml:space="preserve">Mauvais choix des antennes et des relais de CAMELEON a l'etranger </t>
  </si>
  <si>
    <t>Trésorière</t>
  </si>
  <si>
    <t xml:space="preserve">Détournements de fonds transferes a CAMELEON Philippines </t>
  </si>
  <si>
    <t>Cadrage mensuel Prodon et personnes en charge de la comptabilite. Cadrage annuel contrôlé par CAC.</t>
  </si>
  <si>
    <t xml:space="preserve">Mesures nécessaires décidées par le Comité d'audit. Mesures correctrices. </t>
  </si>
  <si>
    <t xml:space="preserve">Mesures correctrices. </t>
  </si>
  <si>
    <t>DO/Trésorière</t>
  </si>
  <si>
    <t>Trésorière/CAC</t>
  </si>
  <si>
    <t>Trésorière/Président</t>
  </si>
  <si>
    <t>Mis en place depuis 2018</t>
  </si>
  <si>
    <t>Mis en place depuis mai 2020</t>
  </si>
  <si>
    <t>Procédure achats et depenses, contrôle du comité d'audit</t>
  </si>
  <si>
    <t>Suivi régulier par un responsable compétent.</t>
  </si>
  <si>
    <t xml:space="preserve">Depot de la marque aupres des autorites en France et a l'etranger. Veille sur la marque. </t>
  </si>
  <si>
    <t>Octobre 2020</t>
  </si>
  <si>
    <t xml:space="preserve">Revision de l'outil de suivi de projets </t>
  </si>
  <si>
    <t xml:space="preserve">Benevoles (et SC) dedies a la communication </t>
  </si>
  <si>
    <t xml:space="preserve">Manque de moyens humains pour la communication </t>
  </si>
  <si>
    <t xml:space="preserve">Renforcer les moyens humains </t>
  </si>
  <si>
    <t xml:space="preserve">Administrateurs, DG, </t>
  </si>
  <si>
    <t xml:space="preserve">CA avec des experts dans leurs domaines. Renouvellement du CA  </t>
  </si>
  <si>
    <t>Manque de clarté, de coherence dans les liens hiérarchiques et les fonctions selon le statut (salariés, services civiques, stagiaires et bénévoles), confusion dans les roles de chacun.</t>
  </si>
  <si>
    <t xml:space="preserve">Nombre et mauvaise gestion des services civiques (SC). </t>
  </si>
  <si>
    <t xml:space="preserve">Médiation dans les conflits </t>
  </si>
  <si>
    <t xml:space="preserve">Instabilite du contexte politique, social, culturel ou sanitaire aux Philippines entravant ou empechant la bonne mise en oeuvre des programmes </t>
  </si>
  <si>
    <t xml:space="preserve">Mauvais suivi des ressources et des dépenses (controle de gestion) </t>
  </si>
  <si>
    <t xml:space="preserve">Mise en place d'un outil de gestion de projet efficace </t>
  </si>
  <si>
    <t xml:space="preserve">Mauvaise gestion comptable </t>
  </si>
  <si>
    <t xml:space="preserve">Mesures correctrices. Modifcation de l'outil de gestion de projet </t>
  </si>
  <si>
    <t>Perte des grands financements (en tout ou en partie)</t>
  </si>
  <si>
    <t xml:space="preserve">Turn over/départs du personnel (salariés, services civiques, stagiaires) </t>
  </si>
  <si>
    <t>Fragilité de CAMELEON Philippines et manque de pérennité financière</t>
  </si>
  <si>
    <t>DG et CAMELEON Philippines</t>
  </si>
  <si>
    <t>Risques de maladie et accident du travail, suivi de la santé physique et mentale et de la securite des salaries et SC</t>
  </si>
  <si>
    <t xml:space="preserve">Articulation des missions DG et DO, et mauvais fonctionnement </t>
  </si>
  <si>
    <t xml:space="preserve">Manque de compétences ou d'investissement des administrateurs </t>
  </si>
  <si>
    <t>Procédure administrateurs, veille du  Comité d'audit</t>
  </si>
  <si>
    <t>Réflexion et clarté des roles et de l'organisation interne (lignes fonctionnelles et hiérarchiques)</t>
  </si>
  <si>
    <t xml:space="preserve">Rénovation </t>
  </si>
  <si>
    <t>Reunion de crise (dirigeants et administrateurs CAM Fr et CAM Phils). Envoi des fonds au fur et à mesure</t>
  </si>
  <si>
    <t>Pérennité financière: Contrôle par le Président du CA et de la DG du respect de la convention sur les fonds à garder en réserve. Autonomie financière de CAM Phils à rechercher</t>
  </si>
  <si>
    <t>Sources de financement</t>
  </si>
  <si>
    <t>Evolution de la réglementation fiscale pour les dons à destination de l'étranger</t>
  </si>
  <si>
    <t>Absence d'Ambassadeurs emblématiques</t>
  </si>
  <si>
    <t>Manque d'optimisation des réseaux en France</t>
  </si>
  <si>
    <t>Absence de labels</t>
  </si>
  <si>
    <r>
      <t xml:space="preserve">Suivi constant actualité, paysage normatif, mission définie pour la DG. </t>
    </r>
    <r>
      <rPr>
        <sz val="11"/>
        <color theme="1"/>
        <rFont val="Calibri"/>
        <family val="2"/>
        <scheme val="minor"/>
      </rPr>
      <t xml:space="preserve">Definir un plan de crise pour anticiper l'organisation et les mesures a prendre si le risque se realise. </t>
    </r>
  </si>
  <si>
    <r>
      <t xml:space="preserve">Suivi constant actualité, paysage normatif, mission définie pour la DG avec soutien DO Phils et DO FR. </t>
    </r>
    <r>
      <rPr>
        <sz val="11"/>
        <color theme="1"/>
        <rFont val="Calibri"/>
        <family val="2"/>
        <scheme val="minor"/>
      </rPr>
      <t xml:space="preserve">Definir un plan de crise pour anticiper l'organisation et les mesures a prendre si le risque se realise. </t>
    </r>
  </si>
  <si>
    <r>
      <t xml:space="preserve">Politique en place sur le ciblage des donateurs (analyse préalable). </t>
    </r>
    <r>
      <rPr>
        <sz val="11"/>
        <color theme="1"/>
        <rFont val="Calibri"/>
        <family val="2"/>
        <scheme val="minor"/>
      </rPr>
      <t>Definir une stratégie de renouvellement des donateurs.</t>
    </r>
  </si>
  <si>
    <r>
      <t xml:space="preserve">Analyse préalable et régulière, enquête systématique sur le partenaire (solidité financière, risque réputation). </t>
    </r>
    <r>
      <rPr>
        <sz val="11"/>
        <color theme="1"/>
        <rFont val="Calibri"/>
        <family val="2"/>
        <scheme val="minor"/>
      </rPr>
      <t>Definir une stratégie de renouvellement des partenaires.</t>
    </r>
  </si>
  <si>
    <r>
      <t xml:space="preserve"> Analyse préalable et régulière. </t>
    </r>
    <r>
      <rPr>
        <sz val="11"/>
        <color theme="1"/>
        <rFont val="Calibri"/>
        <family val="2"/>
        <scheme val="minor"/>
      </rPr>
      <t>Definir une stratégie de renouvellement des parrains.</t>
    </r>
  </si>
  <si>
    <r>
      <t xml:space="preserve">Assistance d'un avocat sur les actions a intenter. </t>
    </r>
    <r>
      <rPr>
        <sz val="11"/>
        <color theme="1"/>
        <rFont val="Calibri"/>
        <family val="2"/>
        <scheme val="minor"/>
      </rPr>
      <t xml:space="preserve">Mener une reflexion sur les mesures a prendre pour renforcer la protection juridique en France et au niveau international. </t>
    </r>
  </si>
  <si>
    <r>
      <rPr>
        <sz val="11"/>
        <color theme="1"/>
        <rFont val="Calibri"/>
        <family val="2"/>
        <scheme val="minor"/>
      </rPr>
      <t>Mener une réflexion sur notre cible (jeunes à aller chercher? Youtubber comme ambassadeur? Réseau d'ambassadeurs. Parrains à solliciter avec des outils). Analyse préalable et suivi des actions ou des messages portes par les Ambassadeurs</t>
    </r>
  </si>
  <si>
    <r>
      <t xml:space="preserve">Renouvellement de la procedure, </t>
    </r>
    <r>
      <rPr>
        <sz val="11"/>
        <color theme="1"/>
        <rFont val="Calibri"/>
        <family val="2"/>
        <scheme val="minor"/>
      </rPr>
      <t xml:space="preserve">prise de nouvelles mesures et organisation afin d'obtenir la labellisation  </t>
    </r>
  </si>
  <si>
    <t>Exclusion/radiation, rupture du contrat, mesures nécessaires décidées par le  Comité d'audit,  campagne de communication en réaction pour limiter les effets néfastes et dissocier l'association des agissements individuels</t>
  </si>
  <si>
    <t xml:space="preserve">Formalisation des roles et de l'organisation interne (organigramme de CAMELEON France, définition des missions avant embauche/intégration, fiches de poste). Identifier les postes clefs sur lesquels le recours au bénévolat doit etre limité. </t>
  </si>
  <si>
    <t xml:space="preserve">Reprendre l'organisation interne, entrevues avec les personnes concernées. Réflexion sur la conclusion de contrats de travail pour un meilleur suivi et pérennité des actions. </t>
  </si>
  <si>
    <t>Révision du DUER, revoir l'organisation RH et la charge de travail. Si accident ou maladie, respect des formalites légales et réglementaires</t>
  </si>
  <si>
    <t xml:space="preserve">Veille active du Comité d'audit. Actions responsables et en connaissance de cause des administrateurs et dirigeants </t>
  </si>
  <si>
    <t xml:space="preserve">Définir une stratégie de communication (RS, site internet) pour renforcer la visibilité de CAMELEON (medias,  participation à des événements et conférences en France et aux Philippines, publications des rapports d'activités, journaux annuels etc). Renforcer les liens avec differents acteurs publics ou prives agissant pour la protection de l'enfance. </t>
  </si>
  <si>
    <t xml:space="preserve">Revoir et renforcer la stratégie de communication  de CAMELEON. Ressources humaines complementaires (SC, benevoles). En fonction du contexte (crise sanitaire), réorienter les actions pour contrer la baisse de notorioté en lien avec la crise sanitaire. </t>
  </si>
  <si>
    <t>Charte informatique. Utilisation d'un logiciel professionnel (ProDon et boîtes mail normalement sécurisées). Audit informatique et suivi régulier par un responsable compétent</t>
  </si>
  <si>
    <t>Définition de la stratégie de levée de fonds de partenaires locaux aux Philippines</t>
  </si>
  <si>
    <t>Création antenne aux USA en 2021</t>
  </si>
  <si>
    <t xml:space="preserve">Difficultés de communication entre CAMELEON France et CAMELEON Philippines ; Difficultés à faire remonter une information exacte et complète vers CAMELEON France </t>
  </si>
  <si>
    <t>Exactitude et précision des informations communiquees sur le site internet et les RS</t>
  </si>
  <si>
    <t xml:space="preserve">Reunion de crise et mesures correctrices. </t>
  </si>
  <si>
    <t xml:space="preserve">Réunion de crise. Appliquer le plan de crise,  nouvelle répartition dans les rôles et les missions de chacun. </t>
  </si>
  <si>
    <t xml:space="preserve">Réunion de crise, renforcer le développement des partenariats pour trouver d'autres financements, lever davantage des fonds locaux. </t>
  </si>
  <si>
    <t xml:space="preserve">Risque de gestion désorganisée du matéiel et logiciels </t>
  </si>
  <si>
    <t>Etablir une procédure générale d'organisation de gestion et de maintenance du matériel, des logiciels et des données de la structure (Charte informatique).Désignation d'un responsable compétent
Inclure les faits de gestion informatique dans le rapport mensuel et/ou annuel</t>
  </si>
  <si>
    <t xml:space="preserve">Mesures correctrices </t>
  </si>
  <si>
    <r>
      <t xml:space="preserve">Veille de la Direction. </t>
    </r>
    <r>
      <rPr>
        <sz val="8"/>
        <color theme="1"/>
        <rFont val="Calibri"/>
        <family val="2"/>
      </rPr>
      <t>Audit informatique et suivi régulier par un responsable compétent</t>
    </r>
  </si>
  <si>
    <r>
      <t xml:space="preserve">Completer l'utilisation d'un fichiers de mot de passe sous Word securise par l'utilsation d'un outil de gestion de mot de passe type "LastPass". </t>
    </r>
    <r>
      <rPr>
        <sz val="8"/>
        <color theme="1"/>
        <rFont val="Calibri"/>
        <family val="2"/>
      </rPr>
      <t xml:space="preserve">Suivi régulier par un responsable compétent. </t>
    </r>
  </si>
  <si>
    <r>
      <t xml:space="preserve">Charte informatique. </t>
    </r>
    <r>
      <rPr>
        <sz val="8"/>
        <color theme="1"/>
        <rFont val="Calibri"/>
        <family val="2"/>
      </rPr>
      <t>Audit informatique et suivi régulier par un responsable compétent</t>
    </r>
  </si>
  <si>
    <r>
      <t xml:space="preserve">Achat de licences </t>
    </r>
    <r>
      <rPr>
        <sz val="8"/>
        <color theme="1"/>
        <rFont val="Calibri"/>
        <family val="2"/>
      </rPr>
      <t>officielles. Verification des postes avec ou sans licence.</t>
    </r>
  </si>
  <si>
    <t>Régularisation par l'achat de licences.  Interdire l'installation de versions piratées.</t>
  </si>
  <si>
    <t>Procedure (dont sauvegardes et restaurations) à formaliser . Sauvegardes régulières des serveurs. Audit informatique et suivi régulier par un responsable compétent</t>
  </si>
  <si>
    <t>Réviser les procédures existantes et continuer a s'assurer de la maîtrise de ces procédures par les personnes désignées pour ces tâches.</t>
  </si>
  <si>
    <t>Sauvegardes régulières des serveurs. Suivi régulier par un responsable compétent. Existence de procédures de reprise/restauration</t>
  </si>
  <si>
    <t>Mise en œuvre de la procédure de restauration/reprise. Demande de prestation du fournisseur du logiciel</t>
  </si>
  <si>
    <t xml:space="preserve">Après analyse de la cause et la remise en état du composant défaillant (ex pc de secours) ;procéder aux restaurations; faire appel à l'assistance d'un professionnel de l'informatique. </t>
  </si>
  <si>
    <t>Sauvegardes régulières des serveurs  Existence de procédures de reprise/restauration</t>
  </si>
  <si>
    <t>Adaptation du niveau de sécurité, anti-virus,  firewall, passer en revue les poste pour verifier les antivirus et mises-à-jour de Windows. Former les personnes à signaler les messages d'erreur de sicurite. Sauvegardes régulières des serveurs. Audit informatique et suivi régulier par un responsable compétent.</t>
  </si>
  <si>
    <t>Mise en œuvre de la procédure de restauration/reprise.demande de prestation du fournisseur du logiciel</t>
  </si>
  <si>
    <r>
      <t>Donnees personnelles p</t>
    </r>
    <r>
      <rPr>
        <sz val="11"/>
        <rFont val="Calibri"/>
        <family val="2"/>
      </rPr>
      <t>as protegees (conformite au RGPD</t>
    </r>
    <r>
      <rPr>
        <sz val="11"/>
        <color indexed="8"/>
        <rFont val="Calibri"/>
        <family val="2"/>
      </rPr>
      <t>)</t>
    </r>
  </si>
  <si>
    <t>Vol ou destruction de materiel</t>
  </si>
  <si>
    <t>Ameliorer la surveillance au niveau informatique des serveurs et ordinateurs. Faire appel à un professionnel</t>
  </si>
  <si>
    <t>Faire l'inventaire des fichiers à risque. Procédure de récupération des sauvegarde à jour.</t>
  </si>
  <si>
    <t>Ajouter des securites anti-vol au moins sur les NAS- NAS et Prodon: S'assurer régulièrement que les sauvegardes quotidiennes vers le NAS externe (LYON) se déroulent bien.</t>
  </si>
  <si>
    <t>S'assurer du bon déroulement des sauvegardes régulières des serveurs, des mots de passe  dits "complexes" obligatoires. Des antivirus actifs sur les ordinateurs. si depart de collaborateurs changement des mots de passe et suppression du compte sur le NAS . Adaptation du niveau de sécurité, anti-virus,  firewall. Passer en revue les poste pour verifier les antivirus et mises-à-jour de Windows. Former les personnes à signaler les messages d'erreur de securite</t>
  </si>
  <si>
    <t>Remplacer les éléments concernés et procéder aux restaurations des données à partir des sauvegardes . Faire appel à un professionnel.</t>
  </si>
  <si>
    <t xml:space="preserve">Risques judiciaires a l'encontre de CAMELEON lies aux interventions en milieu scolaire (plaintes des parents, etc.) </t>
  </si>
  <si>
    <t>Assistance juridique, eventuelle mesures correctrices</t>
  </si>
  <si>
    <t xml:space="preserve">Intervention dans les ecoles encadrees (decharge de responsabilite).  Contrat d'assurance. </t>
  </si>
  <si>
    <t>Contrôle et suivi de l'affectation des fonds aux missions principales. Missions de suivi régulières de la DG. Mises en place d'outils de contrôle de gestion.</t>
  </si>
  <si>
    <t>Rédaction et respect de la politique de prévention des risques professionnels : Document Unique d'Evaluation des Risques. Entrevues avec la médecine du travail. Veille sur la charge de travail. Suivi de l'équipe MSF par une bénévole psychologue</t>
  </si>
  <si>
    <t xml:space="preserve">Réunion de crise pour comprendre les raisons des departs et recherche de nouveaux benevoles.  Réflexion sur une autre organisation interne permettant un meilleur suivi et une pérennite des actions. </t>
  </si>
  <si>
    <t xml:space="preserve">Organiser la transmission des dossiers  en cours
Remplacer les départs, recrutement extérieur, montée en compétences en interne. Réflexion sur une autre organisation interne permettant un meilleur suivi et une pérennite des actions. </t>
  </si>
  <si>
    <r>
      <t xml:space="preserve"> Stratégie de fidélisation.</t>
    </r>
    <r>
      <rPr>
        <sz val="11"/>
        <color theme="1"/>
        <rFont val="Calibri"/>
        <family val="2"/>
        <scheme val="minor"/>
      </rPr>
      <t xml:space="preserve"> Fidélisation des parrains. Stratégie marketing pour différencier les parrains et les récompenser en fonction. Référencement site Internet pour avoir des nouveaux donateurs et les fidéliser.</t>
    </r>
  </si>
  <si>
    <r>
      <t xml:space="preserve">Rechercher un équilibre entre les dons des particuliers et les entreprises. Diversifier l'origine d'implantation des donateurs </t>
    </r>
    <r>
      <rPr>
        <sz val="11"/>
        <color theme="1"/>
        <rFont val="Calibri"/>
        <family val="2"/>
        <scheme val="minor"/>
      </rPr>
      <t xml:space="preserve">(dont USA). </t>
    </r>
  </si>
  <si>
    <t>Mise en place d'une organisation interne efficace et autonome. Redéfinition des rôles et prérogatives de chacun afin d'alléger et préserver la DG (transfert de responsabilités vers le DO). Rédaction d'un plan de crise pour anticiper ce risque. Rédaction de l'ADN de CAMELEON</t>
  </si>
  <si>
    <t>Suivi des financements, développement des partenariats, diversifier les financements. Veille des appels à projets Union Européenne et US Aid et dépôt, prospection grands philanthropes</t>
  </si>
  <si>
    <t>Renforcer la formation</t>
  </si>
  <si>
    <t xml:space="preserve">Renforcer la formation et la sensibilisation a l'outil Prodon </t>
  </si>
  <si>
    <t>Mise en place d'une procédure d'imputation des dépenses et des ressources, et de transmissions de l'information à la comptabilité</t>
  </si>
  <si>
    <t>Recherche de la cause du non-suivi
Modification de la procédure budgétaire
Renforcement des controles</t>
  </si>
  <si>
    <t>2ème semestre 2020?</t>
  </si>
  <si>
    <t>d'ici fin 2020?</t>
  </si>
  <si>
    <t>Recherche de la cause de variation
Révision du Budget après décision de la DG et CA</t>
  </si>
  <si>
    <t>Reporting trimestriel à la trésorière et DG</t>
  </si>
  <si>
    <t>déjà en place?</t>
  </si>
  <si>
    <t>Correction de la procédure de suivi des chèques depuis la réception jusqu'à leur dépôt en banque</t>
  </si>
  <si>
    <t>Procédure en cours de rédaction?</t>
  </si>
  <si>
    <r>
      <t xml:space="preserve">Organisation inappropriée de la réception des </t>
    </r>
    <r>
      <rPr>
        <sz val="11"/>
        <color theme="1"/>
        <rFont val="Calibri"/>
        <family val="2"/>
        <scheme val="minor"/>
      </rPr>
      <t>chèques à leur comptabilisation et remise à la banque</t>
    </r>
  </si>
  <si>
    <r>
      <rPr>
        <sz val="11"/>
        <color theme="1"/>
        <rFont val="Calibri"/>
        <family val="2"/>
        <scheme val="minor"/>
      </rPr>
      <t>Communication auprès des donateurs pour limiter l'utilisation des paiements par chèques
Procedure de reception du courrier
Procédure de remise de chèque</t>
    </r>
  </si>
  <si>
    <t>DG/DO</t>
  </si>
  <si>
    <t xml:space="preserve"> Mécénat de compétence et bénévoles opérationnels. Prise en compte des eventuelles alertes externes.</t>
  </si>
  <si>
    <t>Procédure de gestion de la caisse
Procédure de Gestion des chèques (voir ligne précédente)</t>
  </si>
  <si>
    <t>Recherche de l'origine de la fraude et correction de la procédure</t>
  </si>
  <si>
    <t>A créer?</t>
  </si>
  <si>
    <t>Procédure en cours de rédaction</t>
  </si>
  <si>
    <t>Procédure de gestion de transferts de fonds (avec 2 personnes signataires au-delà d'un plafond à définir)</t>
  </si>
  <si>
    <t>DG et CA</t>
  </si>
  <si>
    <t>Procedure RH : validation annuelle des salaires (et toutes augementations ou primes) par le CA</t>
  </si>
  <si>
    <t xml:space="preserve">Processus réalisé via un module informatique.
1 seul personne bénévole gère ce processus.
Processus à formaliser et prévoir la formation d'une 2ème personne au sein de l'association?
Processus supervisé en final par le CAC.
</t>
  </si>
  <si>
    <t>Appel de ressources supplémentaires auprèe de bénévole ou de la societe qui commercialise et entretien le logiciel</t>
  </si>
  <si>
    <t>Recherche des causes du dysfonctionnement
Correctionde la procédure</t>
  </si>
  <si>
    <t>Déjà en cours ?
A formaliser?</t>
  </si>
  <si>
    <t>Action de communication auprès des donateurs et partenaires</t>
  </si>
  <si>
    <t xml:space="preserve">S'assurer que les virements en € destinés à CAMELEON Philippines sont conservés en devises fortes jusqu'à leur besoin de finacement de dépenses locales. Suivi trimestriel du taux €/PPH </t>
  </si>
  <si>
    <t>Contrôle du comité d'audit, 
autorisation express du CA pour tout placement</t>
  </si>
  <si>
    <t>Limiter les envois de fonds à CAMELEON Philippines aux besoins nécessaires à très court terme</t>
  </si>
  <si>
    <r>
      <t xml:space="preserve">Fiche de poste / fiche de mission. </t>
    </r>
    <r>
      <rPr>
        <sz val="11"/>
        <color theme="1"/>
        <rFont val="Calibri"/>
        <family val="2"/>
        <scheme val="minor"/>
      </rPr>
      <t xml:space="preserve">Entretiens reguliers avec les salaries conformement a la reglementation en vigueur et les SC et stagiaires conformement aux conventions. 
Organiser le partage et la transmission des savoirs,  développement des compétences  (par la formation, le tutorat, etc) 
Fidéliser les salariés et mettre en place toutes les mesures pour éviter la rupture anticipée de contrat ou convention. </t>
    </r>
  </si>
  <si>
    <r>
      <t xml:space="preserve">DO </t>
    </r>
    <r>
      <rPr>
        <sz val="11"/>
        <color theme="1"/>
        <rFont val="Calibri"/>
        <family val="2"/>
        <scheme val="minor"/>
      </rPr>
      <t xml:space="preserve">et Personnes en charge de la vie associative </t>
    </r>
  </si>
  <si>
    <r>
      <t xml:space="preserve">Fidéliser les bénévoles, proposer des perspectives d'évolution, valorisation de la mission et des competences, de l'aide du benevole. </t>
    </r>
    <r>
      <rPr>
        <sz val="11"/>
        <color theme="1"/>
        <rFont val="Calibri"/>
        <family val="2"/>
        <scheme val="minor"/>
      </rPr>
      <t xml:space="preserve">Fiche de mission discutée avec le benevole et redigée par la Direction avant la mission. Point tous les mois pour les mission courtes (moins de 6 mois), tous les 2 mois pour les missions plus longues (entre 6 et 12 mois), tous les 4 mois au-delà. Pour les missions sur le terrain, possibilite d'organiser des points plus reguliers (autant que necessaire). </t>
    </r>
  </si>
  <si>
    <t>Suivi trimestriel de la trésorerie.
Seuil d'alerte prévu dans le RI ? Seuil des 9 mois</t>
  </si>
  <si>
    <t xml:space="preserve">Non respect des statuts et du règlement intérieur (fonctionnement et organisation de l'association) </t>
  </si>
  <si>
    <t>Administrateurs, DG et DO</t>
  </si>
  <si>
    <t>Veille active du Comité d'audit, définition par le Comité d'audit des outils et la méthodologie de travail lui permettant de mener à bien cette mission. Procédure administrateur. Veille active de toute autre personne competente (DG et DO vis a vis des collaborateurs notamment)</t>
  </si>
  <si>
    <t>Mesures nécessaires décidées par le  Comité d'audit ainsi que par toute autre personne competente (DG et DO vis a vis des collaborateurs notamment)</t>
  </si>
  <si>
    <t>Veille active du Comité d'audit et de toute autre personne competente (DG et DO vis a vis des collaborateurs notamment),  Formation et veille sur la reglementation applicable, procedures internes, audits internes et externes</t>
  </si>
  <si>
    <t>Comité d'Audit, DG, DO</t>
  </si>
  <si>
    <t xml:space="preserve">Application du dispositif d’alerte interne, Exclusion/radiation, rupture du contrat, mesures nécessaires décidées par le  Comité d'audit,  campagne de communication </t>
  </si>
  <si>
    <t xml:space="preserve"> Exploitation, abus ou harcèlement sexuel à l'encontre des bénéficiaires </t>
  </si>
  <si>
    <t xml:space="preserve"> Abus sexuel, harcèlement et discrimination en interne </t>
  </si>
  <si>
    <t>Charte déontologique,  Charte des bénévoles, Comité d'audit, Charte de prévention et de gestion du harcèlement (moral et sexuel) et de la discrimination</t>
  </si>
  <si>
    <t>Absence d'un systeme de controle ou mauvais suivi et contrôle des projets</t>
  </si>
  <si>
    <t>Application du dispositif d’alerte interne, Exclusion/radiation, rupture du contrat, mesures nécessaires décidées par le  Comité d'audit</t>
  </si>
  <si>
    <t xml:space="preserve">Plan de crise  (sélection avocat). Rupture des contrats/conventions, procedure d'exclusion. Réunion du comité de crise avec actions pour contrer les propos diffamatoires, injurieux ou denigrants. Contact avec la personne à l'origine des propos. </t>
  </si>
  <si>
    <t xml:space="preserve">Réunion du comité de crise avec actions de communication adequate en reponse.   </t>
  </si>
  <si>
    <t xml:space="preserve">Plan de crise (sélection avocat). Conseils juridiques sur les actions judiciaires à intenter. Réunion du comité de crise avec actions actions pour contrer les propos diffamatoires, injurieux ou denigrants. Contact avec la personne à l'origine des propos. </t>
  </si>
  <si>
    <t xml:space="preserve">Cartographie des risques </t>
  </si>
  <si>
    <t xml:space="preserve">Association CAMELEON France </t>
  </si>
  <si>
    <t>Validée par le CA du 16 mars 2020</t>
  </si>
  <si>
    <t>Modifiée le 15 septembre 2020</t>
  </si>
  <si>
    <t>Charte déontologique,  Charte des bénévoles, Comité d'audit, Charte de prévention et de gestion du sexisme, du harcèlement et de la discrimination, Politique de protection des bénéficiaires contre l’exploitation, les abus et le harcèlement sexuel, CAMELEON'S CHILD PROTECTION POLICY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</si>
</sst>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font>
      <sz val="11"/>
      <color theme="1"/>
      <name val="Calibri"/>
      <family val="2"/>
      <scheme val="minor"/>
    </font>
    <font>
      <sz val="11"/>
      <color indexed="8"/>
      <name val="Calibri"/>
      <family val="2"/>
    </font>
    <font>
      <sz val="8"/>
      <color indexed="8"/>
      <name val="Calibri"/>
      <family val="2"/>
    </font>
    <font>
      <sz val="11"/>
      <color indexed="10"/>
      <name val="Calibri"/>
      <family val="2"/>
    </font>
    <font>
      <b/>
      <sz val="18"/>
      <color indexed="8"/>
      <name val="Calibri"/>
      <family val="2"/>
    </font>
    <font>
      <sz val="14"/>
      <color indexed="8"/>
      <name val="Calibri"/>
      <family val="2"/>
    </font>
    <font>
      <sz val="8"/>
      <name val="Calibri"/>
      <family val="2"/>
    </font>
    <font>
      <sz val="11"/>
      <name val="Calibri"/>
      <family val="2"/>
    </font>
    <font>
      <i/>
      <sz val="6"/>
      <color indexed="8"/>
      <name val="Calibri"/>
      <family val="2"/>
    </font>
    <font>
      <sz val="11"/>
      <color indexed="8"/>
      <name val="Calibri"/>
      <family val="2"/>
    </font>
    <font>
      <u/>
      <sz val="18"/>
      <color indexed="8"/>
      <name val="Calibri"/>
      <family val="2"/>
    </font>
    <font>
      <b/>
      <sz val="12"/>
      <color indexed="10"/>
      <name val="Calibri"/>
      <family val="2"/>
    </font>
    <font>
      <b/>
      <sz val="10"/>
      <color indexed="10"/>
      <name val="Calibri"/>
      <family val="2"/>
    </font>
    <font>
      <b/>
      <sz val="10"/>
      <color indexed="11"/>
      <name val="Calibri"/>
      <family val="2"/>
    </font>
    <font>
      <sz val="12"/>
      <color indexed="8"/>
      <name val="Calibri"/>
      <family val="2"/>
    </font>
    <font>
      <u/>
      <sz val="11"/>
      <color indexed="12"/>
      <name val="Calibri"/>
      <family val="2"/>
    </font>
    <font>
      <sz val="14"/>
      <color indexed="10"/>
      <name val="Calibri"/>
      <family val="2"/>
    </font>
    <font>
      <b/>
      <sz val="11"/>
      <color indexed="8"/>
      <name val="Calibri"/>
      <family val="2"/>
    </font>
    <font>
      <i/>
      <sz val="6"/>
      <color theme="0"/>
      <name val="Calibri"/>
      <family val="2"/>
    </font>
    <font>
      <sz val="11"/>
      <color rgb="FFFF0000"/>
      <name val="Calibri"/>
      <family val="2"/>
      <scheme val="minor"/>
    </font>
    <font>
      <sz val="9"/>
      <color indexed="81"/>
      <name val="Tahoma"/>
      <family val="2"/>
    </font>
    <font>
      <b/>
      <sz val="9"/>
      <color indexed="81"/>
      <name val="Tahoma"/>
      <family val="2"/>
    </font>
    <font>
      <sz val="8"/>
      <color theme="1"/>
      <name val="Calibri"/>
      <family val="2"/>
      <scheme val="minor"/>
    </font>
    <font>
      <b/>
      <sz val="11"/>
      <color theme="0"/>
      <name val="Avenir LT Std 35 Light"/>
    </font>
    <font>
      <b/>
      <sz val="11"/>
      <color theme="1" tint="0.249977111117893"/>
      <name val="Avenir LT Std 35 Light"/>
    </font>
    <font>
      <sz val="11"/>
      <color theme="1"/>
      <name val="Avenir LT Std 35 Light"/>
    </font>
    <font>
      <b/>
      <sz val="14"/>
      <color theme="0"/>
      <name val="Avenir LT Std 35 Light"/>
    </font>
    <font>
      <sz val="9"/>
      <color rgb="FF1E1C11"/>
      <name val="Avenir LT Std 35 Light"/>
    </font>
    <font>
      <sz val="9"/>
      <color rgb="FFFF0000"/>
      <name val="Avenir LT Std 35 Light"/>
    </font>
    <font>
      <sz val="11"/>
      <name val="Calibri"/>
      <family val="2"/>
      <scheme val="minor"/>
    </font>
    <font>
      <i/>
      <sz val="11"/>
      <name val="Calibri"/>
      <family val="2"/>
    </font>
    <font>
      <sz val="11"/>
      <color rgb="FF00B050"/>
      <name val="Calibri"/>
      <family val="2"/>
    </font>
    <font>
      <sz val="11"/>
      <color theme="1" tint="0.14999847407452621"/>
      <name val="Calibri"/>
      <family val="2"/>
      <scheme val="minor"/>
    </font>
    <font>
      <sz val="11"/>
      <color theme="1"/>
      <name val="Calibri"/>
      <family val="2"/>
    </font>
    <font>
      <sz val="8"/>
      <color theme="1"/>
      <name val="Calibri"/>
      <family val="2"/>
    </font>
    <font>
      <b/>
      <sz val="16"/>
      <color theme="1"/>
      <name val="Calibri"/>
      <family val="2"/>
    </font>
    <font>
      <i/>
      <sz val="11"/>
      <color theme="1"/>
      <name val="Calibri"/>
      <family val="2"/>
    </font>
    <font>
      <i/>
      <sz val="11"/>
      <color theme="0"/>
      <name val="Calibri"/>
      <family val="2"/>
      <scheme val="minor"/>
    </font>
    <font>
      <sz val="11"/>
      <color indexed="8"/>
      <name val="Calibri"/>
      <family val="2"/>
      <scheme val="minor"/>
    </font>
    <font>
      <b/>
      <sz val="11"/>
      <color indexed="8"/>
      <name val="Calibri"/>
      <family val="2"/>
      <scheme val="minor"/>
    </font>
    <font>
      <b/>
      <sz val="11"/>
      <color theme="1" tint="0.14996795556505021"/>
      <name val="Calibri"/>
      <family val="2"/>
      <scheme val="minor"/>
    </font>
    <font>
      <i/>
      <sz val="11"/>
      <color indexed="8"/>
      <name val="Calibri"/>
      <family val="2"/>
      <scheme val="minor"/>
    </font>
    <font>
      <b/>
      <sz val="11"/>
      <name val="Calibri"/>
      <family val="2"/>
    </font>
    <font>
      <sz val="11"/>
      <color theme="1"/>
      <name val="Calibri (Corps)"/>
    </font>
    <font>
      <sz val="8"/>
      <color theme="1"/>
      <name val="Calibri (Corps)"/>
    </font>
    <font>
      <sz val="14"/>
      <color theme="1"/>
      <name val="Calibri (Corps)"/>
    </font>
    <font>
      <b/>
      <sz val="11"/>
      <color theme="1"/>
      <name val="Calibri"/>
      <family val="2"/>
    </font>
    <font>
      <sz val="11"/>
      <name val="Calibri (Corps)"/>
    </font>
    <font>
      <sz val="8"/>
      <name val="Calibri (Corps)"/>
    </font>
    <font>
      <b/>
      <sz val="11"/>
      <color theme="1"/>
      <name val="Calibri"/>
      <family val="2"/>
      <scheme val="minor"/>
    </font>
    <font>
      <b/>
      <sz val="11"/>
      <color theme="1"/>
      <name val="Calibri (Corps)"/>
    </font>
    <font>
      <b/>
      <sz val="36"/>
      <color theme="1"/>
      <name val="Calibri"/>
      <family val="2"/>
      <scheme val="minor"/>
    </font>
    <font>
      <sz val="20"/>
      <color theme="1"/>
      <name val="Calibri"/>
      <family val="2"/>
      <scheme val="minor"/>
    </font>
    <font>
      <i/>
      <sz val="11"/>
      <color theme="1"/>
      <name val="Calibri"/>
      <family val="2"/>
      <scheme val="minor"/>
    </font>
  </fonts>
  <fills count="1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23"/>
        <bgColor indexed="64"/>
      </patternFill>
    </fill>
    <fill>
      <patternFill patternType="solid">
        <fgColor indexed="45"/>
        <bgColor indexed="64"/>
      </patternFill>
    </fill>
    <fill>
      <patternFill patternType="solid">
        <fgColor indexed="10"/>
        <bgColor indexed="64"/>
      </patternFill>
    </fill>
    <fill>
      <patternFill patternType="solid">
        <fgColor theme="0"/>
        <bgColor indexed="64"/>
      </patternFill>
    </fill>
    <fill>
      <patternFill patternType="solid">
        <fgColor theme="0" tint="-0.249977111117893"/>
        <bgColor indexed="64"/>
      </patternFill>
    </fill>
    <fill>
      <patternFill patternType="solid">
        <fgColor rgb="FF00B050"/>
        <bgColor indexed="64"/>
      </patternFill>
    </fill>
    <fill>
      <patternFill patternType="solid">
        <fgColor rgb="FFFBFB4F"/>
        <bgColor indexed="64"/>
      </patternFill>
    </fill>
    <fill>
      <patternFill patternType="solid">
        <fgColor rgb="FFFFC000"/>
        <bgColor indexed="64"/>
      </patternFill>
    </fill>
    <fill>
      <patternFill patternType="solid">
        <fgColor theme="5"/>
        <bgColor indexed="64"/>
      </patternFill>
    </fill>
    <fill>
      <patternFill patternType="solid">
        <fgColor theme="8"/>
        <bgColor indexed="64"/>
      </patternFill>
    </fill>
    <fill>
      <patternFill patternType="solid">
        <fgColor theme="0" tint="-0.34998626667073579"/>
        <bgColor indexed="64"/>
      </patternFill>
    </fill>
    <fill>
      <patternFill patternType="solid">
        <fgColor rgb="FFF2F2F2"/>
        <bgColor indexed="64"/>
      </patternFill>
    </fill>
    <fill>
      <patternFill patternType="solid">
        <fgColor rgb="FFFFFFFF"/>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rgb="FFFFFFFF"/>
      </left>
      <right style="medium">
        <color rgb="FFFFFFFF"/>
      </right>
      <top style="medium">
        <color rgb="FFFFFFFF"/>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274">
    <xf numFmtId="0" fontId="0" fillId="0" borderId="0" xfId="0"/>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0" fillId="2" borderId="1" xfId="0" applyFill="1" applyBorder="1" applyAlignment="1">
      <alignment horizontal="center"/>
    </xf>
    <xf numFmtId="0" fontId="0" fillId="0" borderId="0" xfId="0" applyAlignment="1">
      <alignment wrapText="1"/>
    </xf>
    <xf numFmtId="0" fontId="0" fillId="0" borderId="0" xfId="0" applyAlignment="1">
      <alignment horizontal="left"/>
    </xf>
    <xf numFmtId="0" fontId="2" fillId="4" borderId="1" xfId="0" applyFont="1" applyFill="1" applyBorder="1" applyAlignment="1">
      <alignment horizontal="left" vertical="center" wrapText="1"/>
    </xf>
    <xf numFmtId="0" fontId="2" fillId="4" borderId="1" xfId="0" applyFont="1" applyFill="1" applyBorder="1" applyAlignment="1">
      <alignment horizontal="left" vertical="center"/>
    </xf>
    <xf numFmtId="0" fontId="0" fillId="4" borderId="3" xfId="0" applyFill="1" applyBorder="1" applyAlignment="1">
      <alignment horizontal="left"/>
    </xf>
    <xf numFmtId="0" fontId="2" fillId="4" borderId="2" xfId="0" applyFont="1" applyFill="1" applyBorder="1" applyAlignment="1">
      <alignment horizontal="left"/>
    </xf>
    <xf numFmtId="0" fontId="0" fillId="4" borderId="4" xfId="0" applyFill="1" applyBorder="1" applyAlignment="1">
      <alignment horizontal="left"/>
    </xf>
    <xf numFmtId="0" fontId="0" fillId="2" borderId="1" xfId="0" applyFill="1" applyBorder="1" applyAlignment="1">
      <alignment horizontal="center" wrapText="1"/>
    </xf>
    <xf numFmtId="0" fontId="5" fillId="5" borderId="1" xfId="0" applyFont="1" applyFill="1" applyBorder="1" applyAlignment="1">
      <alignment horizontal="center" wrapText="1"/>
    </xf>
    <xf numFmtId="0" fontId="5" fillId="0" borderId="0" xfId="0" applyFont="1"/>
    <xf numFmtId="0" fontId="1" fillId="2" borderId="1" xfId="0" applyFont="1" applyFill="1" applyBorder="1" applyAlignment="1">
      <alignment horizontal="left" vertical="center" wrapText="1"/>
    </xf>
    <xf numFmtId="0" fontId="1" fillId="4" borderId="1" xfId="0" applyFont="1" applyFill="1" applyBorder="1" applyAlignment="1">
      <alignment horizontal="left" vertical="center" wrapText="1"/>
    </xf>
    <xf numFmtId="0" fontId="1" fillId="4" borderId="3" xfId="0" applyFont="1" applyFill="1" applyBorder="1" applyAlignment="1">
      <alignment horizontal="left" vertical="center" wrapText="1"/>
    </xf>
    <xf numFmtId="0" fontId="5" fillId="4" borderId="5" xfId="0" applyFont="1" applyFill="1" applyBorder="1"/>
    <xf numFmtId="0" fontId="5" fillId="0" borderId="5" xfId="0" applyFont="1" applyBorder="1"/>
    <xf numFmtId="0" fontId="5" fillId="0" borderId="5" xfId="0" applyFont="1" applyBorder="1" applyAlignment="1">
      <alignment vertical="center"/>
    </xf>
    <xf numFmtId="0" fontId="5" fillId="0" borderId="6" xfId="0" applyFont="1" applyBorder="1" applyAlignment="1">
      <alignment vertical="center"/>
    </xf>
    <xf numFmtId="0" fontId="5" fillId="0" borderId="7" xfId="0" applyFont="1" applyBorder="1"/>
    <xf numFmtId="0" fontId="1" fillId="4" borderId="8" xfId="0" applyFont="1" applyFill="1" applyBorder="1" applyAlignment="1">
      <alignment horizontal="left" vertical="center" wrapText="1"/>
    </xf>
    <xf numFmtId="0" fontId="4" fillId="0" borderId="0" xfId="0" applyFont="1"/>
    <xf numFmtId="0" fontId="1" fillId="0" borderId="1" xfId="0" applyFont="1" applyBorder="1" applyAlignment="1">
      <alignment horizontal="left" vertical="center" wrapText="1"/>
    </xf>
    <xf numFmtId="0" fontId="5" fillId="4" borderId="5" xfId="0" applyFont="1" applyFill="1" applyBorder="1" applyAlignment="1">
      <alignment vertical="center"/>
    </xf>
    <xf numFmtId="0" fontId="6" fillId="2" borderId="1" xfId="0" applyFont="1" applyFill="1" applyBorder="1" applyAlignment="1">
      <alignment horizontal="center" vertical="center" wrapText="1"/>
    </xf>
    <xf numFmtId="0" fontId="5" fillId="4" borderId="5" xfId="0" applyFont="1" applyFill="1" applyBorder="1" applyAlignment="1">
      <alignment horizontal="left"/>
    </xf>
    <xf numFmtId="0" fontId="5" fillId="2" borderId="5" xfId="0" applyFont="1" applyFill="1" applyBorder="1" applyAlignment="1">
      <alignment horizontal="left"/>
    </xf>
    <xf numFmtId="0" fontId="0" fillId="0" borderId="0" xfId="0" applyAlignment="1">
      <alignment horizontal="left" wrapText="1"/>
    </xf>
    <xf numFmtId="0" fontId="9"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0" borderId="0" xfId="0" applyFont="1"/>
    <xf numFmtId="0" fontId="1" fillId="0" borderId="1" xfId="0" applyFont="1" applyBorder="1" applyAlignment="1">
      <alignment horizontal="center" vertical="center" wrapText="1"/>
    </xf>
    <xf numFmtId="0" fontId="10" fillId="4" borderId="0" xfId="0" applyFont="1" applyFill="1"/>
    <xf numFmtId="0" fontId="11" fillId="0" borderId="0" xfId="0" applyFont="1" applyAlignment="1">
      <alignment horizontal="center" wrapText="1"/>
    </xf>
    <xf numFmtId="0" fontId="12" fillId="0" borderId="0" xfId="0" applyFont="1" applyAlignment="1">
      <alignment wrapText="1"/>
    </xf>
    <xf numFmtId="0" fontId="5" fillId="0" borderId="0" xfId="0" applyFont="1" applyAlignment="1">
      <alignment wrapText="1"/>
    </xf>
    <xf numFmtId="0" fontId="5" fillId="0" borderId="0" xfId="0" applyFont="1" applyAlignment="1">
      <alignment horizontal="center" wrapText="1"/>
    </xf>
    <xf numFmtId="0" fontId="0" fillId="0" borderId="0" xfId="0" applyAlignment="1">
      <alignment horizontal="center" vertical="center"/>
    </xf>
    <xf numFmtId="0" fontId="8" fillId="6" borderId="1" xfId="0" applyFont="1" applyFill="1" applyBorder="1" applyAlignment="1">
      <alignment horizontal="center" vertical="center"/>
    </xf>
    <xf numFmtId="0" fontId="8" fillId="6" borderId="3" xfId="0" applyFont="1" applyFill="1" applyBorder="1" applyAlignment="1">
      <alignment horizontal="center" vertical="center"/>
    </xf>
    <xf numFmtId="0" fontId="0" fillId="0" borderId="0" xfId="0" applyFill="1"/>
    <xf numFmtId="0" fontId="13" fillId="0" borderId="0" xfId="0" applyFont="1" applyFill="1" applyAlignment="1">
      <alignment wrapText="1"/>
    </xf>
    <xf numFmtId="0" fontId="13" fillId="0" borderId="0" xfId="0" applyFont="1" applyAlignment="1">
      <alignment wrapText="1"/>
    </xf>
    <xf numFmtId="0" fontId="0" fillId="8" borderId="0" xfId="0" applyFill="1"/>
    <xf numFmtId="0" fontId="3" fillId="7" borderId="0" xfId="0" applyFont="1" applyFill="1"/>
    <xf numFmtId="0" fontId="14" fillId="0" borderId="0" xfId="0" applyFont="1" applyBorder="1" applyAlignment="1">
      <alignment wrapText="1"/>
    </xf>
    <xf numFmtId="0" fontId="0" fillId="4" borderId="0" xfId="0" applyFill="1" applyAlignment="1">
      <alignment wrapText="1"/>
    </xf>
    <xf numFmtId="0" fontId="15" fillId="0" borderId="0" xfId="1" applyAlignment="1" applyProtection="1">
      <alignment wrapText="1"/>
    </xf>
    <xf numFmtId="0" fontId="16" fillId="0" borderId="0" xfId="0" applyFont="1"/>
    <xf numFmtId="0" fontId="5" fillId="0" borderId="0" xfId="0" applyFont="1"/>
    <xf numFmtId="0" fontId="17" fillId="0" borderId="0" xfId="0" applyFont="1" applyAlignment="1">
      <alignment horizontal="left" wrapText="1"/>
    </xf>
    <xf numFmtId="0" fontId="4" fillId="4" borderId="12" xfId="0" applyFont="1" applyFill="1" applyBorder="1" applyAlignment="1">
      <alignment horizontal="center"/>
    </xf>
    <xf numFmtId="0" fontId="4" fillId="4" borderId="13" xfId="0" applyFont="1" applyFill="1" applyBorder="1" applyAlignment="1">
      <alignment horizontal="center"/>
    </xf>
    <xf numFmtId="0" fontId="4" fillId="4" borderId="3" xfId="0" applyFont="1" applyFill="1" applyBorder="1" applyAlignment="1">
      <alignment horizontal="center"/>
    </xf>
    <xf numFmtId="0" fontId="14" fillId="0" borderId="0" xfId="0" applyFont="1" applyAlignment="1">
      <alignment wrapText="1"/>
    </xf>
    <xf numFmtId="0" fontId="18" fillId="6" borderId="3" xfId="0" applyFont="1" applyFill="1" applyBorder="1" applyAlignment="1">
      <alignment horizontal="center" vertical="center"/>
    </xf>
    <xf numFmtId="0" fontId="0" fillId="2" borderId="1" xfId="0" applyFill="1" applyBorder="1" applyAlignment="1">
      <alignment horizontal="center" vertical="center" wrapText="1"/>
    </xf>
    <xf numFmtId="0" fontId="4" fillId="0" borderId="5" xfId="0" applyFont="1" applyBorder="1" applyAlignment="1">
      <alignment horizontal="center" vertical="center"/>
    </xf>
    <xf numFmtId="0" fontId="6" fillId="2"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4" fillId="9" borderId="5" xfId="0" applyFont="1" applyFill="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7"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1" fillId="2" borderId="3" xfId="0" applyFont="1" applyFill="1" applyBorder="1" applyAlignment="1">
      <alignment horizontal="center" vertical="center" wrapText="1"/>
    </xf>
    <xf numFmtId="0" fontId="19" fillId="0" borderId="0" xfId="0" applyFont="1"/>
    <xf numFmtId="0" fontId="1" fillId="0" borderId="1" xfId="0" applyFont="1" applyFill="1" applyBorder="1" applyAlignment="1">
      <alignment horizontal="left" vertical="center" wrapText="1"/>
    </xf>
    <xf numFmtId="0" fontId="23" fillId="10" borderId="0" xfId="0" applyFont="1" applyFill="1" applyAlignment="1">
      <alignment horizontal="center"/>
    </xf>
    <xf numFmtId="0" fontId="24" fillId="11" borderId="0" xfId="0" applyFont="1" applyFill="1" applyAlignment="1">
      <alignment horizontal="center" vertical="center"/>
    </xf>
    <xf numFmtId="0" fontId="24" fillId="12" borderId="0" xfId="0" applyFont="1" applyFill="1" applyAlignment="1">
      <alignment horizontal="center" vertical="center"/>
    </xf>
    <xf numFmtId="0" fontId="24" fillId="13" borderId="0" xfId="0" applyFont="1" applyFill="1" applyAlignment="1">
      <alignment horizontal="center" vertical="center"/>
    </xf>
    <xf numFmtId="0" fontId="24" fillId="14" borderId="0" xfId="0" applyFont="1" applyFill="1" applyAlignment="1">
      <alignment horizontal="center" vertical="center"/>
    </xf>
    <xf numFmtId="0" fontId="23" fillId="15" borderId="0" xfId="0" applyFont="1" applyFill="1" applyAlignment="1">
      <alignment horizontal="center"/>
    </xf>
    <xf numFmtId="0" fontId="25" fillId="0" borderId="0" xfId="0" applyFont="1"/>
    <xf numFmtId="0" fontId="23" fillId="15" borderId="0" xfId="0" applyFont="1" applyFill="1" applyAlignment="1">
      <alignment horizontal="center" vertical="center" wrapText="1"/>
    </xf>
    <xf numFmtId="0" fontId="27" fillId="17" borderId="15" xfId="0" applyFont="1" applyFill="1" applyBorder="1" applyAlignment="1">
      <alignment horizontal="left" vertical="top" wrapText="1" readingOrder="1"/>
    </xf>
    <xf numFmtId="0" fontId="23" fillId="15" borderId="0" xfId="0" applyFont="1" applyFill="1" applyAlignment="1">
      <alignment horizontal="center" vertical="center"/>
    </xf>
    <xf numFmtId="0" fontId="27" fillId="17" borderId="15" xfId="0" applyFont="1" applyFill="1" applyBorder="1" applyAlignment="1">
      <alignment horizontal="left" vertical="top" wrapText="1"/>
    </xf>
    <xf numFmtId="0" fontId="23" fillId="0" borderId="0" xfId="0" applyFont="1"/>
    <xf numFmtId="0" fontId="19" fillId="2" borderId="1" xfId="0" applyFont="1" applyFill="1" applyBorder="1" applyAlignment="1">
      <alignment horizontal="center" wrapText="1"/>
    </xf>
    <xf numFmtId="0" fontId="0" fillId="0" borderId="0" xfId="0" applyFont="1"/>
    <xf numFmtId="0" fontId="29" fillId="4" borderId="1" xfId="0" applyFont="1" applyFill="1" applyBorder="1" applyAlignment="1">
      <alignment horizontal="left"/>
    </xf>
    <xf numFmtId="0" fontId="30" fillId="6" borderId="1" xfId="0" applyFont="1" applyFill="1" applyBorder="1" applyAlignment="1">
      <alignment horizontal="center" vertical="center"/>
    </xf>
    <xf numFmtId="0" fontId="29" fillId="0" borderId="0" xfId="0" applyFont="1"/>
    <xf numFmtId="0" fontId="19" fillId="2" borderId="1" xfId="0" applyFont="1" applyFill="1" applyBorder="1" applyAlignment="1">
      <alignment horizontal="center" vertical="center" wrapText="1"/>
    </xf>
    <xf numFmtId="0" fontId="32" fillId="4" borderId="2" xfId="0" applyFont="1" applyFill="1" applyBorder="1" applyAlignment="1">
      <alignment horizontal="left"/>
    </xf>
    <xf numFmtId="0" fontId="0" fillId="0" borderId="1" xfId="0" applyBorder="1"/>
    <xf numFmtId="0" fontId="1" fillId="0" borderId="3" xfId="0" applyFont="1" applyBorder="1" applyAlignment="1">
      <alignment horizontal="center" vertical="center" wrapText="1"/>
    </xf>
    <xf numFmtId="0" fontId="33" fillId="2" borderId="1" xfId="0" applyFont="1" applyFill="1" applyBorder="1" applyAlignment="1">
      <alignment horizontal="center" vertical="center" wrapText="1"/>
    </xf>
    <xf numFmtId="0" fontId="34" fillId="2" borderId="1" xfId="0" applyFont="1" applyFill="1" applyBorder="1" applyAlignment="1">
      <alignment horizontal="center" vertical="center" wrapText="1"/>
    </xf>
    <xf numFmtId="0" fontId="33" fillId="7" borderId="0" xfId="0" applyFont="1" applyFill="1"/>
    <xf numFmtId="0" fontId="33" fillId="0" borderId="1" xfId="0" applyFont="1" applyFill="1" applyBorder="1" applyAlignment="1">
      <alignment horizontal="left" vertical="center" wrapText="1"/>
    </xf>
    <xf numFmtId="0" fontId="33" fillId="0" borderId="1"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0" fillId="0" borderId="0" xfId="0" applyFont="1" applyFill="1"/>
    <xf numFmtId="0" fontId="33" fillId="0" borderId="0" xfId="0" applyFont="1" applyFill="1"/>
    <xf numFmtId="0" fontId="18" fillId="6" borderId="1" xfId="0" applyFont="1" applyFill="1" applyBorder="1" applyAlignment="1">
      <alignment horizontal="center" vertical="center"/>
    </xf>
    <xf numFmtId="12" fontId="0" fillId="0" borderId="1" xfId="0" applyNumberFormat="1" applyBorder="1" applyAlignment="1">
      <alignment wrapText="1"/>
    </xf>
    <xf numFmtId="0" fontId="2" fillId="2" borderId="14" xfId="0" applyFont="1" applyFill="1" applyBorder="1" applyAlignment="1">
      <alignment horizontal="center" vertical="center" wrapText="1"/>
    </xf>
    <xf numFmtId="0" fontId="1" fillId="0" borderId="2" xfId="0" applyFont="1" applyFill="1" applyBorder="1" applyAlignment="1">
      <alignment horizontal="left" vertical="center" wrapText="1"/>
    </xf>
    <xf numFmtId="17" fontId="34" fillId="2" borderId="1" xfId="0" applyNumberFormat="1" applyFont="1" applyFill="1" applyBorder="1" applyAlignment="1">
      <alignment horizontal="center" vertical="center" wrapText="1"/>
    </xf>
    <xf numFmtId="0" fontId="34" fillId="0" borderId="1" xfId="0" applyFont="1" applyBorder="1" applyAlignment="1">
      <alignment horizontal="center" vertical="center" wrapText="1"/>
    </xf>
    <xf numFmtId="0" fontId="33" fillId="2" borderId="1" xfId="0" applyFont="1" applyFill="1" applyBorder="1" applyAlignment="1">
      <alignment horizontal="left" vertical="center" wrapText="1"/>
    </xf>
    <xf numFmtId="0" fontId="33" fillId="0" borderId="1" xfId="0" applyFont="1" applyBorder="1" applyAlignment="1">
      <alignment horizontal="center" vertical="center" wrapText="1"/>
    </xf>
    <xf numFmtId="0" fontId="22" fillId="2" borderId="1" xfId="0" applyFont="1" applyFill="1" applyBorder="1" applyAlignment="1">
      <alignment horizontal="center" wrapText="1"/>
    </xf>
    <xf numFmtId="0" fontId="36" fillId="6" borderId="1" xfId="0" applyFont="1" applyFill="1" applyBorder="1" applyAlignment="1">
      <alignment horizontal="center" vertical="center"/>
    </xf>
    <xf numFmtId="0" fontId="22" fillId="2" borderId="1" xfId="0" applyFont="1" applyFill="1" applyBorder="1" applyAlignment="1">
      <alignment horizontal="center" vertical="center" wrapText="1"/>
    </xf>
    <xf numFmtId="0" fontId="0" fillId="4" borderId="1" xfId="0" applyFont="1" applyFill="1" applyBorder="1" applyAlignment="1">
      <alignment horizontal="left"/>
    </xf>
    <xf numFmtId="0" fontId="0" fillId="2" borderId="1" xfId="0" applyFont="1" applyFill="1" applyBorder="1" applyAlignment="1">
      <alignment horizontal="center" wrapText="1"/>
    </xf>
    <xf numFmtId="0" fontId="0" fillId="8" borderId="0" xfId="0" applyFont="1" applyFill="1"/>
    <xf numFmtId="0" fontId="0" fillId="2" borderId="1" xfId="0" applyFont="1" applyFill="1" applyBorder="1" applyAlignment="1">
      <alignment horizontal="center" vertical="center" wrapText="1"/>
    </xf>
    <xf numFmtId="0" fontId="33" fillId="4" borderId="1" xfId="0" applyFont="1" applyFill="1" applyBorder="1" applyAlignment="1">
      <alignment horizontal="left" vertical="center" wrapText="1"/>
    </xf>
    <xf numFmtId="2" fontId="36" fillId="6" borderId="1" xfId="0" applyNumberFormat="1" applyFont="1" applyFill="1" applyBorder="1" applyAlignment="1">
      <alignment horizontal="center" vertical="center"/>
    </xf>
    <xf numFmtId="0" fontId="33" fillId="4" borderId="1" xfId="0" applyFont="1" applyFill="1" applyBorder="1" applyAlignment="1">
      <alignment horizontal="left" wrapText="1"/>
    </xf>
    <xf numFmtId="0" fontId="33" fillId="0" borderId="1" xfId="0" applyFont="1" applyBorder="1" applyAlignment="1">
      <alignment horizontal="left" wrapText="1"/>
    </xf>
    <xf numFmtId="0" fontId="33" fillId="0" borderId="1" xfId="0" applyFont="1" applyBorder="1" applyAlignment="1">
      <alignment horizontal="center" wrapText="1"/>
    </xf>
    <xf numFmtId="17" fontId="22" fillId="2" borderId="1" xfId="0" applyNumberFormat="1" applyFont="1" applyFill="1" applyBorder="1" applyAlignment="1">
      <alignment horizontal="center" vertical="center" wrapText="1"/>
    </xf>
    <xf numFmtId="0" fontId="0" fillId="0" borderId="0" xfId="0" applyFont="1" applyAlignment="1">
      <alignment vertical="center"/>
    </xf>
    <xf numFmtId="0" fontId="19" fillId="0" borderId="0" xfId="0" applyFont="1" applyAlignment="1">
      <alignment horizontal="center"/>
    </xf>
    <xf numFmtId="0" fontId="0" fillId="0" borderId="0" xfId="0" applyFont="1" applyAlignment="1">
      <alignment horizontal="center" vertical="center"/>
    </xf>
    <xf numFmtId="0" fontId="0" fillId="4" borderId="2" xfId="0" applyFont="1" applyFill="1" applyBorder="1" applyAlignment="1">
      <alignment horizontal="left"/>
    </xf>
    <xf numFmtId="0" fontId="37" fillId="6" borderId="9" xfId="0" applyFont="1" applyFill="1" applyBorder="1" applyAlignment="1" applyProtection="1">
      <alignment horizontal="center" vertical="center"/>
    </xf>
    <xf numFmtId="0" fontId="0" fillId="3" borderId="1" xfId="0" applyFont="1" applyFill="1" applyBorder="1" applyAlignment="1">
      <alignment horizontal="center" wrapText="1"/>
    </xf>
    <xf numFmtId="0" fontId="0" fillId="3" borderId="1" xfId="0" applyFont="1" applyFill="1" applyBorder="1" applyAlignment="1">
      <alignment horizontal="center"/>
    </xf>
    <xf numFmtId="0" fontId="32" fillId="2" borderId="1" xfId="0" applyFont="1" applyFill="1" applyBorder="1" applyAlignment="1">
      <alignment horizontal="left" vertical="center" wrapText="1"/>
    </xf>
    <xf numFmtId="0" fontId="38" fillId="2" borderId="1" xfId="0" applyFont="1" applyFill="1" applyBorder="1" applyAlignment="1">
      <alignment horizontal="center" vertical="center" wrapText="1"/>
    </xf>
    <xf numFmtId="0" fontId="32" fillId="2" borderId="2" xfId="0" applyFont="1" applyFill="1" applyBorder="1" applyAlignment="1">
      <alignment horizontal="left" vertical="center" wrapText="1"/>
    </xf>
    <xf numFmtId="0" fontId="38" fillId="2" borderId="2" xfId="0" applyFont="1" applyFill="1" applyBorder="1" applyAlignment="1">
      <alignment horizontal="center" vertical="center" wrapText="1"/>
    </xf>
    <xf numFmtId="0" fontId="29" fillId="2" borderId="1" xfId="0" applyFont="1" applyFill="1" applyBorder="1" applyAlignment="1">
      <alignment horizontal="center" vertical="center" wrapText="1"/>
    </xf>
    <xf numFmtId="0" fontId="32" fillId="4" borderId="1" xfId="0" applyFont="1" applyFill="1" applyBorder="1" applyAlignment="1">
      <alignment horizontal="left" vertical="center" wrapText="1"/>
    </xf>
    <xf numFmtId="0" fontId="32" fillId="4" borderId="3" xfId="0" applyFont="1" applyFill="1" applyBorder="1" applyAlignment="1">
      <alignment horizontal="left" vertical="center" wrapText="1"/>
    </xf>
    <xf numFmtId="0" fontId="0" fillId="0" borderId="0" xfId="0" applyFont="1" applyAlignment="1">
      <alignment horizontal="center" vertical="center" wrapText="1"/>
    </xf>
    <xf numFmtId="0" fontId="41" fillId="0" borderId="0" xfId="0" applyFont="1"/>
    <xf numFmtId="0" fontId="38" fillId="5" borderId="1" xfId="0" applyFont="1" applyFill="1" applyBorder="1" applyAlignment="1">
      <alignment horizontal="center" vertical="center" wrapText="1"/>
    </xf>
    <xf numFmtId="0" fontId="38" fillId="0" borderId="0" xfId="0" applyFont="1" applyBorder="1" applyAlignment="1">
      <alignment vertical="center" wrapText="1"/>
    </xf>
    <xf numFmtId="0" fontId="38" fillId="4" borderId="5" xfId="0" applyFont="1" applyFill="1" applyBorder="1"/>
    <xf numFmtId="0" fontId="37" fillId="6" borderId="3" xfId="0" applyFont="1" applyFill="1" applyBorder="1" applyAlignment="1">
      <alignment horizontal="center" vertical="center"/>
    </xf>
    <xf numFmtId="0" fontId="37" fillId="6" borderId="1" xfId="0" applyFont="1" applyFill="1" applyBorder="1" applyAlignment="1">
      <alignment horizontal="center" vertical="center"/>
    </xf>
    <xf numFmtId="0" fontId="38" fillId="0" borderId="5" xfId="0" applyFont="1" applyBorder="1"/>
    <xf numFmtId="0" fontId="32" fillId="4" borderId="5" xfId="0" applyFont="1" applyFill="1" applyBorder="1"/>
    <xf numFmtId="0" fontId="38" fillId="4" borderId="5" xfId="0" applyFont="1" applyFill="1" applyBorder="1" applyAlignment="1">
      <alignment vertical="top"/>
    </xf>
    <xf numFmtId="0" fontId="7" fillId="5" borderId="1" xfId="0" applyFont="1" applyFill="1" applyBorder="1" applyAlignment="1">
      <alignment horizontal="center" wrapText="1"/>
    </xf>
    <xf numFmtId="0" fontId="1" fillId="5" borderId="1" xfId="0" applyFont="1" applyFill="1" applyBorder="1" applyAlignment="1">
      <alignment horizontal="center" wrapText="1"/>
    </xf>
    <xf numFmtId="0" fontId="1" fillId="0" borderId="0" xfId="0" applyFont="1" applyBorder="1" applyAlignment="1">
      <alignment wrapText="1"/>
    </xf>
    <xf numFmtId="0" fontId="1" fillId="0" borderId="0" xfId="0" applyFont="1" applyAlignment="1">
      <alignment wrapText="1"/>
    </xf>
    <xf numFmtId="0" fontId="7" fillId="4" borderId="5" xfId="0" applyFont="1" applyFill="1" applyBorder="1"/>
    <xf numFmtId="0" fontId="7" fillId="2" borderId="5" xfId="0" applyFont="1" applyFill="1" applyBorder="1"/>
    <xf numFmtId="0" fontId="33" fillId="2" borderId="5" xfId="0" applyFont="1" applyFill="1" applyBorder="1"/>
    <xf numFmtId="0" fontId="33" fillId="0" borderId="5" xfId="0" applyFont="1" applyBorder="1"/>
    <xf numFmtId="0" fontId="33" fillId="4" borderId="5" xfId="0" applyFont="1" applyFill="1" applyBorder="1"/>
    <xf numFmtId="0" fontId="33" fillId="0" borderId="5" xfId="0" applyFont="1" applyFill="1" applyBorder="1"/>
    <xf numFmtId="0" fontId="33" fillId="0" borderId="5" xfId="0" applyFont="1" applyBorder="1" applyAlignment="1">
      <alignment horizontal="center" vertical="center"/>
    </xf>
    <xf numFmtId="0" fontId="33" fillId="4" borderId="5" xfId="0" applyFont="1" applyFill="1" applyBorder="1" applyAlignment="1">
      <alignment horizontal="left" vertical="center"/>
    </xf>
    <xf numFmtId="0" fontId="33" fillId="0" borderId="6" xfId="0" applyFont="1" applyBorder="1" applyAlignment="1">
      <alignment vertical="center"/>
    </xf>
    <xf numFmtId="0" fontId="33" fillId="0" borderId="5" xfId="0" applyFont="1" applyBorder="1" applyAlignment="1">
      <alignment vertical="center"/>
    </xf>
    <xf numFmtId="0" fontId="33" fillId="2" borderId="2" xfId="0" applyFont="1" applyFill="1" applyBorder="1" applyAlignment="1">
      <alignment vertical="center" wrapText="1"/>
    </xf>
    <xf numFmtId="0" fontId="33" fillId="0" borderId="3"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3" fillId="2" borderId="1" xfId="0" applyFont="1" applyFill="1" applyBorder="1" applyAlignment="1">
      <alignment horizontal="center" vertical="center" wrapText="1"/>
    </xf>
    <xf numFmtId="0" fontId="0" fillId="2" borderId="1" xfId="0" applyFont="1" applyFill="1" applyBorder="1" applyAlignment="1">
      <alignment horizontal="left" vertical="center" wrapText="1"/>
    </xf>
    <xf numFmtId="0" fontId="0" fillId="2" borderId="2" xfId="0" applyFont="1" applyFill="1" applyBorder="1" applyAlignment="1">
      <alignment horizontal="center" vertical="center" wrapText="1"/>
    </xf>
    <xf numFmtId="0" fontId="0" fillId="2" borderId="5" xfId="0" applyFont="1" applyFill="1" applyBorder="1" applyAlignment="1">
      <alignment horizontal="left" vertical="center" wrapText="1"/>
    </xf>
    <xf numFmtId="0" fontId="0" fillId="2" borderId="9" xfId="0" applyFont="1" applyFill="1" applyBorder="1" applyAlignment="1">
      <alignment horizontal="center" vertical="center" wrapText="1"/>
    </xf>
    <xf numFmtId="0" fontId="43" fillId="2" borderId="1" xfId="0" applyFont="1" applyFill="1" applyBorder="1" applyAlignment="1">
      <alignment horizontal="left" wrapText="1"/>
    </xf>
    <xf numFmtId="0" fontId="43" fillId="2" borderId="1" xfId="0" applyFont="1" applyFill="1" applyBorder="1" applyAlignment="1">
      <alignment horizontal="center" vertical="center" wrapText="1"/>
    </xf>
    <xf numFmtId="0" fontId="43" fillId="2" borderId="1" xfId="0" applyFont="1" applyFill="1" applyBorder="1" applyAlignment="1">
      <alignment horizontal="center" wrapText="1"/>
    </xf>
    <xf numFmtId="0" fontId="43" fillId="0" borderId="0" xfId="0" applyFont="1"/>
    <xf numFmtId="0" fontId="44" fillId="7" borderId="0" xfId="0" applyFont="1" applyFill="1"/>
    <xf numFmtId="0" fontId="44" fillId="2" borderId="1" xfId="0" applyFont="1" applyFill="1" applyBorder="1" applyAlignment="1">
      <alignment horizontal="center" vertical="center" wrapText="1"/>
    </xf>
    <xf numFmtId="0" fontId="45" fillId="0" borderId="0" xfId="0" applyFont="1" applyAlignment="1">
      <alignment horizontal="center" wrapText="1"/>
    </xf>
    <xf numFmtId="0" fontId="44" fillId="0" borderId="0" xfId="0" applyFont="1"/>
    <xf numFmtId="0" fontId="43" fillId="0" borderId="1" xfId="0" applyFont="1" applyFill="1" applyBorder="1" applyAlignment="1">
      <alignment horizontal="left" vertical="center" wrapText="1"/>
    </xf>
    <xf numFmtId="0" fontId="43" fillId="0" borderId="1" xfId="0" applyFont="1" applyFill="1" applyBorder="1" applyAlignment="1">
      <alignment horizontal="center" vertical="center" wrapText="1"/>
    </xf>
    <xf numFmtId="0" fontId="43" fillId="0" borderId="0" xfId="0" applyFont="1" applyFill="1"/>
    <xf numFmtId="0" fontId="44" fillId="0" borderId="1" xfId="0" applyFont="1" applyFill="1" applyBorder="1" applyAlignment="1">
      <alignment horizontal="center" vertical="center" wrapText="1"/>
    </xf>
    <xf numFmtId="0" fontId="43" fillId="0" borderId="14" xfId="0" applyFont="1" applyFill="1" applyBorder="1" applyAlignment="1">
      <alignment vertical="center" wrapText="1"/>
    </xf>
    <xf numFmtId="0" fontId="0" fillId="0" borderId="1" xfId="0" applyFont="1" applyBorder="1" applyAlignment="1">
      <alignment horizontal="center" vertical="center"/>
    </xf>
    <xf numFmtId="0" fontId="43" fillId="2" borderId="1" xfId="0" applyFont="1" applyFill="1" applyBorder="1" applyAlignment="1">
      <alignment horizontal="left" vertical="center" wrapText="1"/>
    </xf>
    <xf numFmtId="0" fontId="43" fillId="7" borderId="0" xfId="0" applyFont="1" applyFill="1"/>
    <xf numFmtId="0" fontId="43" fillId="8" borderId="0" xfId="0" applyFont="1" applyFill="1"/>
    <xf numFmtId="0" fontId="33" fillId="2" borderId="2" xfId="0" applyFont="1" applyFill="1" applyBorder="1" applyAlignment="1">
      <alignment horizontal="left" vertical="center" wrapText="1"/>
    </xf>
    <xf numFmtId="0" fontId="44" fillId="0" borderId="1" xfId="0" applyFont="1" applyBorder="1" applyAlignment="1">
      <alignment horizontal="center" vertical="center" wrapText="1"/>
    </xf>
    <xf numFmtId="0" fontId="44" fillId="2" borderId="1" xfId="0" applyFont="1" applyFill="1" applyBorder="1" applyAlignment="1">
      <alignment horizontal="left" vertical="center" wrapText="1"/>
    </xf>
    <xf numFmtId="0" fontId="43" fillId="2" borderId="1" xfId="0" applyFont="1" applyFill="1" applyBorder="1" applyAlignment="1">
      <alignment horizontal="left" vertical="center"/>
    </xf>
    <xf numFmtId="17" fontId="0" fillId="2" borderId="1" xfId="0" applyNumberFormat="1" applyFont="1" applyFill="1" applyBorder="1" applyAlignment="1">
      <alignment horizontal="center" vertical="center" wrapText="1"/>
    </xf>
    <xf numFmtId="0" fontId="33" fillId="2"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6" fillId="9"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47" fillId="2" borderId="1" xfId="0" applyFont="1" applyFill="1" applyBorder="1" applyAlignment="1">
      <alignment horizontal="center" vertical="center" wrapText="1"/>
    </xf>
    <xf numFmtId="0" fontId="48" fillId="2" borderId="1" xfId="0" applyFont="1" applyFill="1" applyBorder="1" applyAlignment="1">
      <alignment horizontal="center" vertical="center" wrapText="1"/>
    </xf>
    <xf numFmtId="0" fontId="48" fillId="2" borderId="1" xfId="0" applyFont="1" applyFill="1" applyBorder="1" applyAlignment="1">
      <alignment horizontal="center" wrapText="1"/>
    </xf>
    <xf numFmtId="0" fontId="48" fillId="0" borderId="1" xfId="0" applyFont="1" applyBorder="1" applyAlignment="1">
      <alignment horizontal="center" vertical="center" wrapText="1"/>
    </xf>
    <xf numFmtId="0" fontId="47" fillId="0" borderId="1" xfId="0" applyFont="1" applyFill="1" applyBorder="1" applyAlignment="1">
      <alignment horizontal="center" vertical="center" wrapText="1"/>
    </xf>
    <xf numFmtId="0" fontId="47" fillId="0" borderId="0" xfId="0" applyFont="1" applyFill="1" applyAlignment="1">
      <alignment horizontal="center" vertical="center" wrapText="1"/>
    </xf>
    <xf numFmtId="0" fontId="1" fillId="2" borderId="1" xfId="0" applyFont="1" applyFill="1" applyBorder="1" applyAlignment="1">
      <alignment horizontal="left" vertical="top" wrapText="1"/>
    </xf>
    <xf numFmtId="0" fontId="1" fillId="0" borderId="3" xfId="0" applyFont="1" applyFill="1" applyBorder="1" applyAlignment="1">
      <alignment horizontal="center" vertical="top" wrapText="1"/>
    </xf>
    <xf numFmtId="0" fontId="33" fillId="0" borderId="3" xfId="0" applyFont="1" applyFill="1" applyBorder="1" applyAlignment="1">
      <alignment horizontal="center" vertical="top" wrapText="1"/>
    </xf>
    <xf numFmtId="0" fontId="33" fillId="0" borderId="1" xfId="0" applyFont="1" applyFill="1" applyBorder="1" applyAlignment="1">
      <alignment horizontal="center" vertical="top" wrapText="1"/>
    </xf>
    <xf numFmtId="0" fontId="0" fillId="0" borderId="0" xfId="0" applyAlignment="1">
      <alignment vertical="top"/>
    </xf>
    <xf numFmtId="0" fontId="3" fillId="7" borderId="0" xfId="0" applyFont="1" applyFill="1" applyAlignment="1">
      <alignment vertical="top"/>
    </xf>
    <xf numFmtId="0" fontId="43" fillId="0" borderId="3" xfId="0" applyFont="1" applyFill="1" applyBorder="1" applyAlignment="1">
      <alignment horizontal="center" vertical="top" wrapText="1"/>
    </xf>
    <xf numFmtId="0" fontId="43" fillId="0" borderId="0" xfId="0" applyFont="1" applyAlignment="1">
      <alignment vertical="top"/>
    </xf>
    <xf numFmtId="0" fontId="43" fillId="7" borderId="0" xfId="0" applyFont="1" applyFill="1" applyAlignment="1">
      <alignment vertical="top"/>
    </xf>
    <xf numFmtId="0" fontId="0" fillId="2" borderId="1" xfId="0" applyFont="1" applyFill="1" applyBorder="1" applyAlignment="1">
      <alignment horizontal="center" vertical="top" wrapText="1"/>
    </xf>
    <xf numFmtId="0" fontId="33" fillId="2" borderId="1" xfId="0" applyFont="1" applyFill="1" applyBorder="1" applyAlignment="1">
      <alignment horizontal="left" vertical="top" wrapText="1"/>
    </xf>
    <xf numFmtId="0" fontId="33" fillId="2" borderId="1" xfId="0" applyFont="1" applyFill="1" applyBorder="1" applyAlignment="1">
      <alignment horizontal="center" vertical="top" wrapText="1"/>
    </xf>
    <xf numFmtId="0" fontId="0" fillId="0" borderId="0" xfId="0" applyFont="1" applyAlignment="1">
      <alignment vertical="top"/>
    </xf>
    <xf numFmtId="0" fontId="0" fillId="0" borderId="3" xfId="0" applyFont="1" applyFill="1" applyBorder="1" applyAlignment="1">
      <alignment horizontal="center" vertical="top" wrapText="1"/>
    </xf>
    <xf numFmtId="0" fontId="0" fillId="0" borderId="1" xfId="0" applyFont="1" applyFill="1" applyBorder="1" applyAlignment="1">
      <alignment horizontal="center" vertical="top" wrapText="1"/>
    </xf>
    <xf numFmtId="0" fontId="0" fillId="8" borderId="0" xfId="0" applyFont="1" applyFill="1" applyAlignment="1">
      <alignment vertical="top"/>
    </xf>
    <xf numFmtId="0" fontId="0" fillId="9" borderId="1" xfId="0" applyFont="1" applyFill="1" applyBorder="1" applyAlignment="1">
      <alignment horizontal="center" vertical="top" wrapText="1"/>
    </xf>
    <xf numFmtId="0" fontId="0" fillId="9" borderId="3" xfId="0" applyFont="1" applyFill="1" applyBorder="1" applyAlignment="1">
      <alignment horizontal="center" vertical="top" wrapText="1"/>
    </xf>
    <xf numFmtId="0" fontId="1" fillId="2" borderId="1" xfId="0" applyFont="1" applyFill="1" applyBorder="1" applyAlignment="1">
      <alignment horizontal="center" vertical="top" wrapText="1"/>
    </xf>
    <xf numFmtId="0" fontId="33" fillId="2" borderId="1" xfId="0" applyFont="1" applyFill="1" applyBorder="1" applyAlignment="1">
      <alignment horizontal="center" vertical="center" wrapText="1"/>
    </xf>
    <xf numFmtId="0" fontId="33" fillId="2"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top" wrapText="1"/>
    </xf>
    <xf numFmtId="0" fontId="46" fillId="0" borderId="1" xfId="0" applyFont="1" applyFill="1" applyBorder="1" applyAlignment="1">
      <alignment horizontal="center" vertical="top" wrapText="1"/>
    </xf>
    <xf numFmtId="0" fontId="49" fillId="0" borderId="12" xfId="0" applyFont="1" applyFill="1" applyBorder="1" applyAlignment="1">
      <alignment horizontal="center" vertical="top" wrapText="1"/>
    </xf>
    <xf numFmtId="0" fontId="50" fillId="0" borderId="12" xfId="0" applyFont="1" applyFill="1" applyBorder="1" applyAlignment="1">
      <alignment horizontal="center" vertical="top" wrapText="1"/>
    </xf>
    <xf numFmtId="0" fontId="0" fillId="0" borderId="1" xfId="0" applyFont="1" applyFill="1" applyBorder="1" applyAlignment="1">
      <alignment horizontal="center" wrapText="1"/>
    </xf>
    <xf numFmtId="0" fontId="49" fillId="0" borderId="1" xfId="0" applyFont="1" applyFill="1" applyBorder="1" applyAlignment="1">
      <alignment horizontal="center" vertical="top" wrapText="1"/>
    </xf>
    <xf numFmtId="0" fontId="33" fillId="18" borderId="1" xfId="0" applyFont="1" applyFill="1" applyBorder="1" applyAlignment="1">
      <alignment horizontal="center" vertical="top" wrapText="1"/>
    </xf>
    <xf numFmtId="0" fontId="44" fillId="2" borderId="1" xfId="0" applyFont="1" applyFill="1" applyBorder="1" applyAlignment="1">
      <alignment horizont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43" fillId="0" borderId="0" xfId="0" applyFont="1" applyAlignment="1">
      <alignment horizontal="left"/>
    </xf>
    <xf numFmtId="0" fontId="51" fillId="0" borderId="0" xfId="0" applyFont="1" applyAlignment="1">
      <alignment wrapText="1"/>
    </xf>
    <xf numFmtId="0" fontId="52" fillId="0" borderId="0" xfId="0" applyFont="1" applyAlignment="1">
      <alignment wrapText="1"/>
    </xf>
    <xf numFmtId="0" fontId="53" fillId="0" borderId="0" xfId="0" applyFont="1" applyAlignment="1">
      <alignment wrapText="1"/>
    </xf>
    <xf numFmtId="0" fontId="26" fillId="16" borderId="0" xfId="0" applyFont="1" applyFill="1" applyAlignment="1">
      <alignment horizontal="center" wrapText="1"/>
    </xf>
    <xf numFmtId="0" fontId="26" fillId="16" borderId="0" xfId="0" applyFont="1" applyFill="1" applyAlignment="1">
      <alignment horizontal="center"/>
    </xf>
    <xf numFmtId="0" fontId="23" fillId="15" borderId="0" xfId="0" applyFont="1" applyFill="1" applyAlignment="1">
      <alignment horizontal="center" vertical="center" wrapText="1"/>
    </xf>
    <xf numFmtId="0" fontId="23" fillId="15" borderId="0" xfId="0" applyFont="1" applyFill="1" applyAlignment="1">
      <alignment horizontal="left" vertical="center"/>
    </xf>
    <xf numFmtId="0" fontId="39" fillId="4" borderId="8" xfId="0" applyFont="1" applyFill="1" applyBorder="1" applyAlignment="1">
      <alignment horizontal="center"/>
    </xf>
    <xf numFmtId="0" fontId="39" fillId="4" borderId="10" xfId="0" applyFont="1" applyFill="1" applyBorder="1" applyAlignment="1">
      <alignment horizontal="center"/>
    </xf>
    <xf numFmtId="0" fontId="39" fillId="4" borderId="11" xfId="0" applyFont="1" applyFill="1" applyBorder="1" applyAlignment="1">
      <alignment horizontal="center"/>
    </xf>
    <xf numFmtId="0" fontId="38" fillId="5" borderId="12" xfId="0" applyFont="1" applyFill="1" applyBorder="1" applyAlignment="1">
      <alignment horizontal="center" vertical="center" wrapText="1"/>
    </xf>
    <xf numFmtId="0" fontId="38" fillId="0" borderId="3" xfId="0" applyFont="1" applyBorder="1" applyAlignment="1">
      <alignment horizontal="center" vertical="center" wrapText="1"/>
    </xf>
    <xf numFmtId="0" fontId="34" fillId="2" borderId="14" xfId="0" applyFont="1" applyFill="1" applyBorder="1" applyAlignment="1">
      <alignment horizontal="center" vertical="center" wrapText="1"/>
    </xf>
    <xf numFmtId="0" fontId="34" fillId="2" borderId="6" xfId="0" applyFont="1" applyFill="1" applyBorder="1" applyAlignment="1">
      <alignment horizontal="center" vertical="center" wrapText="1"/>
    </xf>
    <xf numFmtId="0" fontId="34" fillId="2" borderId="2" xfId="0" applyFont="1" applyFill="1" applyBorder="1" applyAlignment="1">
      <alignment horizontal="center" vertical="center" wrapText="1"/>
    </xf>
    <xf numFmtId="0" fontId="33" fillId="2" borderId="1" xfId="0" applyFont="1" applyFill="1" applyBorder="1" applyAlignment="1">
      <alignment horizontal="center" vertical="center" wrapText="1"/>
    </xf>
    <xf numFmtId="0" fontId="33" fillId="2" borderId="14" xfId="0" applyFont="1" applyFill="1" applyBorder="1" applyAlignment="1">
      <alignment horizontal="center" vertical="center" wrapText="1"/>
    </xf>
    <xf numFmtId="0" fontId="33" fillId="2" borderId="6" xfId="0" applyFont="1" applyFill="1" applyBorder="1" applyAlignment="1">
      <alignment horizontal="center" vertical="center" wrapText="1"/>
    </xf>
    <xf numFmtId="0" fontId="33" fillId="2" borderId="2" xfId="0" applyFont="1" applyFill="1" applyBorder="1" applyAlignment="1">
      <alignment horizontal="center" vertical="center" wrapText="1"/>
    </xf>
    <xf numFmtId="0" fontId="42" fillId="4" borderId="12" xfId="0" applyFont="1" applyFill="1" applyBorder="1" applyAlignment="1">
      <alignment horizontal="center"/>
    </xf>
    <xf numFmtId="0" fontId="42" fillId="4" borderId="13" xfId="0" applyFont="1" applyFill="1" applyBorder="1" applyAlignment="1">
      <alignment horizontal="center"/>
    </xf>
    <xf numFmtId="0" fontId="42" fillId="4" borderId="3" xfId="0" applyFont="1" applyFill="1" applyBorder="1" applyAlignment="1">
      <alignment horizontal="center"/>
    </xf>
    <xf numFmtId="0" fontId="7" fillId="5" borderId="12" xfId="0" applyFont="1" applyFill="1" applyBorder="1" applyAlignment="1">
      <alignment horizontal="center" wrapText="1"/>
    </xf>
    <xf numFmtId="0" fontId="7" fillId="0" borderId="3" xfId="0" applyFont="1" applyBorder="1" applyAlignment="1">
      <alignment horizontal="center" wrapText="1"/>
    </xf>
    <xf numFmtId="0" fontId="0" fillId="4" borderId="5" xfId="0" applyFont="1" applyFill="1" applyBorder="1" applyAlignment="1">
      <alignment horizontal="left"/>
    </xf>
    <xf numFmtId="0" fontId="0" fillId="4" borderId="4" xfId="0" applyFont="1" applyFill="1" applyBorder="1" applyAlignment="1">
      <alignment horizontal="left"/>
    </xf>
    <xf numFmtId="0" fontId="35" fillId="4" borderId="12" xfId="0" applyFont="1" applyFill="1" applyBorder="1" applyAlignment="1">
      <alignment horizontal="center"/>
    </xf>
    <xf numFmtId="0" fontId="35" fillId="4" borderId="13" xfId="0" applyFont="1" applyFill="1" applyBorder="1" applyAlignment="1">
      <alignment horizontal="center"/>
    </xf>
    <xf numFmtId="0" fontId="35" fillId="4" borderId="3" xfId="0" applyFont="1" applyFill="1" applyBorder="1" applyAlignment="1">
      <alignment horizontal="center"/>
    </xf>
    <xf numFmtId="0" fontId="5" fillId="5" borderId="12" xfId="0" applyFont="1" applyFill="1" applyBorder="1" applyAlignment="1">
      <alignment horizontal="center" wrapText="1"/>
    </xf>
    <xf numFmtId="0" fontId="5" fillId="0" borderId="3" xfId="0" applyFont="1" applyBorder="1" applyAlignment="1">
      <alignment horizontal="center" wrapText="1"/>
    </xf>
    <xf numFmtId="0" fontId="4" fillId="4" borderId="8" xfId="0" applyFont="1" applyFill="1" applyBorder="1" applyAlignment="1">
      <alignment horizontal="center"/>
    </xf>
    <xf numFmtId="0" fontId="4" fillId="4" borderId="10" xfId="0" applyFont="1" applyFill="1" applyBorder="1" applyAlignment="1">
      <alignment horizontal="center"/>
    </xf>
    <xf numFmtId="0" fontId="4" fillId="4" borderId="11" xfId="0" applyFont="1" applyFill="1" applyBorder="1" applyAlignment="1">
      <alignment horizontal="center"/>
    </xf>
    <xf numFmtId="0" fontId="4" fillId="4" borderId="12" xfId="0" applyFont="1" applyFill="1" applyBorder="1" applyAlignment="1">
      <alignment horizontal="center"/>
    </xf>
    <xf numFmtId="0" fontId="4" fillId="4" borderId="13" xfId="0" applyFont="1" applyFill="1" applyBorder="1" applyAlignment="1">
      <alignment horizontal="center"/>
    </xf>
    <xf numFmtId="0" fontId="4" fillId="4" borderId="3" xfId="0" applyFont="1" applyFill="1" applyBorder="1" applyAlignment="1">
      <alignment horizontal="center"/>
    </xf>
  </cellXfs>
  <cellStyles count="2">
    <cellStyle name="Lien hypertexte" xfId="1" builtinId="8"/>
    <cellStyle name="Normal" xfId="0" builtinId="0"/>
  </cellStyles>
  <dxfs count="108">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
      <fill>
        <patternFill>
          <bgColor indexed="10"/>
        </patternFill>
      </fill>
    </dxf>
    <dxf>
      <font>
        <b/>
        <i val="0"/>
        <condense val="0"/>
        <extend val="0"/>
      </font>
      <fill>
        <patternFill>
          <bgColor indexed="45"/>
        </patternFill>
      </fill>
    </dxf>
    <dxf>
      <font>
        <b/>
        <i val="0"/>
        <condense val="0"/>
        <extend val="0"/>
      </font>
      <fill>
        <patternFill patternType="none">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25" b="1" i="0" u="none" strike="noStrike" baseline="0">
                <a:solidFill>
                  <a:srgbClr val="000000"/>
                </a:solidFill>
                <a:latin typeface="Arial"/>
                <a:ea typeface="Arial"/>
                <a:cs typeface="Arial"/>
              </a:defRPr>
            </a:pPr>
            <a:r>
              <a:rPr lang="fr-FR"/>
              <a:t>Risques Stratégiques et Sectoriels</a:t>
            </a:r>
          </a:p>
        </c:rich>
      </c:tx>
      <c:layout>
        <c:manualLayout>
          <c:xMode val="edge"/>
          <c:yMode val="edge"/>
          <c:x val="0.27791262135922346"/>
          <c:y val="4.5248868778280521E-2"/>
        </c:manualLayout>
      </c:layout>
      <c:overlay val="0"/>
      <c:spPr>
        <a:noFill/>
        <a:ln w="25400">
          <a:noFill/>
        </a:ln>
      </c:spPr>
    </c:title>
    <c:autoTitleDeleted val="0"/>
    <c:plotArea>
      <c:layout>
        <c:manualLayout>
          <c:layoutTarget val="inner"/>
          <c:xMode val="edge"/>
          <c:yMode val="edge"/>
          <c:x val="0.10361464069790222"/>
          <c:y val="0.21280671126806866"/>
          <c:w val="0.59879623752159783"/>
          <c:h val="0.59698873869006863"/>
        </c:manualLayout>
      </c:layout>
      <c:bubbleChart>
        <c:varyColors val="0"/>
        <c:ser>
          <c:idx val="0"/>
          <c:order val="0"/>
          <c:tx>
            <c:strRef>
              <c:f>'Stratégiques '!$A$10</c:f>
              <c:strCache>
                <c:ptCount val="1"/>
                <c:pt idx="0">
                  <c:v>Contexte aux Philippines</c:v>
                </c:pt>
              </c:strCache>
            </c:strRef>
          </c:tx>
          <c:spPr>
            <a:solidFill>
              <a:srgbClr val="9999FF"/>
            </a:solidFill>
            <a:ln w="12700">
              <a:solidFill>
                <a:srgbClr val="000000"/>
              </a:solidFill>
              <a:prstDash val="solid"/>
            </a:ln>
          </c:spPr>
          <c:invertIfNegative val="0"/>
          <c:dLbls>
            <c:dLbl>
              <c:idx val="0"/>
              <c:layout>
                <c:manualLayout>
                  <c:x val="-9.443391178044494E-2"/>
                  <c:y val="5.43063281038247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4D0C-4B0C-879F-9858A2CF71A6}"/>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'Stratégiques '!$D$10</c:f>
              <c:numCache>
                <c:formatCode>General</c:formatCode>
                <c:ptCount val="1"/>
                <c:pt idx="0">
                  <c:v>4</c:v>
                </c:pt>
              </c:numCache>
            </c:numRef>
          </c:xVal>
          <c:yVal>
            <c:numRef>
              <c:f>'Stratégiques '!$C$10</c:f>
              <c:numCache>
                <c:formatCode>General</c:formatCode>
                <c:ptCount val="1"/>
                <c:pt idx="0">
                  <c:v>2.6666666666666665</c:v>
                </c:pt>
              </c:numCache>
            </c:numRef>
          </c:yVal>
          <c:bubbleSize>
            <c:numRef>
              <c:f>'Stratégiques '!$F$10</c:f>
              <c:numCache>
                <c:formatCode>General</c:formatCode>
                <c:ptCount val="1"/>
                <c:pt idx="0">
                  <c:v>2</c:v>
                </c:pt>
              </c:numCache>
            </c:numRef>
          </c:bubbleSize>
          <c:bubble3D val="1"/>
          <c:extLst>
            <c:ext xmlns:c16="http://schemas.microsoft.com/office/drawing/2014/chart" uri="{C3380CC4-5D6E-409C-BE32-E72D297353CC}">
              <c16:uniqueId val="{00000001-4D0C-4B0C-879F-9858A2CF71A6}"/>
            </c:ext>
          </c:extLst>
        </c:ser>
        <c:ser>
          <c:idx val="1"/>
          <c:order val="1"/>
          <c:tx>
            <c:strRef>
              <c:f>'Stratégiques '!$A$14</c:f>
              <c:strCache>
                <c:ptCount val="1"/>
                <c:pt idx="0">
                  <c:v>Sources de financement</c:v>
                </c:pt>
              </c:strCache>
            </c:strRef>
          </c:tx>
          <c:spPr>
            <a:solidFill>
              <a:srgbClr val="993366"/>
            </a:solidFill>
            <a:ln w="12700">
              <a:solidFill>
                <a:srgbClr val="000000"/>
              </a:solidFill>
              <a:prstDash val="solid"/>
            </a:ln>
          </c:spPr>
          <c:invertIfNegative val="0"/>
          <c:dLbls>
            <c:dLbl>
              <c:idx val="0"/>
              <c:layout>
                <c:manualLayout>
                  <c:x val="-1.7170323369772898E-2"/>
                  <c:y val="-2.4871841332692532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4D0C-4B0C-879F-9858A2CF71A6}"/>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'Stratégiques '!$D$14</c:f>
              <c:numCache>
                <c:formatCode>General</c:formatCode>
                <c:ptCount val="1"/>
                <c:pt idx="0">
                  <c:v>3</c:v>
                </c:pt>
              </c:numCache>
            </c:numRef>
          </c:xVal>
          <c:yVal>
            <c:numRef>
              <c:f>'Stratégiques '!$C$14</c:f>
              <c:numCache>
                <c:formatCode>General</c:formatCode>
                <c:ptCount val="1"/>
                <c:pt idx="0">
                  <c:v>1.75</c:v>
                </c:pt>
              </c:numCache>
            </c:numRef>
          </c:yVal>
          <c:bubbleSize>
            <c:numRef>
              <c:f>'Stratégiques '!$F$14</c:f>
              <c:numCache>
                <c:formatCode>General</c:formatCode>
                <c:ptCount val="1"/>
                <c:pt idx="0">
                  <c:v>1</c:v>
                </c:pt>
              </c:numCache>
            </c:numRef>
          </c:bubbleSize>
          <c:bubble3D val="1"/>
          <c:extLst>
            <c:ext xmlns:c16="http://schemas.microsoft.com/office/drawing/2014/chart" uri="{C3380CC4-5D6E-409C-BE32-E72D297353CC}">
              <c16:uniqueId val="{00000003-4D0C-4B0C-879F-9858A2CF71A6}"/>
            </c:ext>
          </c:extLst>
        </c:ser>
        <c:ser>
          <c:idx val="3"/>
          <c:order val="2"/>
          <c:tx>
            <c:strRef>
              <c:f>'Stratégiques '!$A$21</c:f>
              <c:strCache>
                <c:ptCount val="1"/>
                <c:pt idx="0">
                  <c:v>Image</c:v>
                </c:pt>
              </c:strCache>
            </c:strRef>
          </c:tx>
          <c:spPr>
            <a:solidFill>
              <a:srgbClr val="CCFFFF"/>
            </a:solidFill>
            <a:ln w="12700">
              <a:solidFill>
                <a:srgbClr val="000000"/>
              </a:solidFill>
              <a:prstDash val="solid"/>
            </a:ln>
          </c:spPr>
          <c:invertIfNegative val="0"/>
          <c:dLbls>
            <c:dLbl>
              <c:idx val="0"/>
              <c:layout>
                <c:manualLayout>
                  <c:x val="-9.8723721428025393E-2"/>
                  <c:y val="-4.162142107819506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4D0C-4B0C-879F-9858A2CF71A6}"/>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'Stratégiques '!$D$21</c:f>
              <c:numCache>
                <c:formatCode>General</c:formatCode>
                <c:ptCount val="1"/>
                <c:pt idx="0">
                  <c:v>1.3333333333333333</c:v>
                </c:pt>
              </c:numCache>
            </c:numRef>
          </c:xVal>
          <c:yVal>
            <c:numRef>
              <c:f>'Stratégiques '!$C$21</c:f>
              <c:numCache>
                <c:formatCode>General</c:formatCode>
                <c:ptCount val="1"/>
                <c:pt idx="0">
                  <c:v>2</c:v>
                </c:pt>
              </c:numCache>
            </c:numRef>
          </c:yVal>
          <c:bubbleSize>
            <c:numRef>
              <c:f>'Stratégiques '!$F$21</c:f>
              <c:numCache>
                <c:formatCode>General</c:formatCode>
                <c:ptCount val="1"/>
                <c:pt idx="0">
                  <c:v>3</c:v>
                </c:pt>
              </c:numCache>
            </c:numRef>
          </c:bubbleSize>
          <c:bubble3D val="1"/>
          <c:extLst>
            <c:ext xmlns:c16="http://schemas.microsoft.com/office/drawing/2014/chart" uri="{C3380CC4-5D6E-409C-BE32-E72D297353CC}">
              <c16:uniqueId val="{00000007-4D0C-4B0C-879F-9858A2CF71A6}"/>
            </c:ext>
          </c:extLst>
        </c:ser>
        <c:ser>
          <c:idx val="5"/>
          <c:order val="3"/>
          <c:tx>
            <c:strRef>
              <c:f>'Stratégiques '!$A$25</c:f>
              <c:strCache>
                <c:ptCount val="1"/>
                <c:pt idx="0">
                  <c:v>Labellisation</c:v>
                </c:pt>
              </c:strCache>
            </c:strRef>
          </c:tx>
          <c:spPr>
            <a:solidFill>
              <a:srgbClr val="FF8080"/>
            </a:solidFill>
            <a:ln w="12700">
              <a:solidFill>
                <a:srgbClr val="000000"/>
              </a:solidFill>
              <a:prstDash val="solid"/>
            </a:ln>
          </c:spPr>
          <c:invertIfNegative val="0"/>
          <c:dLbls>
            <c:dLbl>
              <c:idx val="0"/>
              <c:layout>
                <c:manualLayout>
                  <c:x val="-1.7170323369772901E-2"/>
                  <c:y val="-2.8046745448648446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A-4D0C-4B0C-879F-9858A2CF71A6}"/>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'Stratégiques '!$D$25</c:f>
              <c:numCache>
                <c:formatCode>General</c:formatCode>
                <c:ptCount val="1"/>
                <c:pt idx="0">
                  <c:v>4</c:v>
                </c:pt>
              </c:numCache>
            </c:numRef>
          </c:xVal>
          <c:yVal>
            <c:numRef>
              <c:f>'Stratégiques '!$C$25</c:f>
              <c:numCache>
                <c:formatCode>General</c:formatCode>
                <c:ptCount val="1"/>
                <c:pt idx="0">
                  <c:v>1</c:v>
                </c:pt>
              </c:numCache>
            </c:numRef>
          </c:yVal>
          <c:bubbleSize>
            <c:numRef>
              <c:f>'Stratégiques '!$F$25</c:f>
              <c:numCache>
                <c:formatCode>General</c:formatCode>
                <c:ptCount val="1"/>
                <c:pt idx="0">
                  <c:v>1</c:v>
                </c:pt>
              </c:numCache>
            </c:numRef>
          </c:bubbleSize>
          <c:bubble3D val="1"/>
          <c:extLst>
            <c:ext xmlns:c16="http://schemas.microsoft.com/office/drawing/2014/chart" uri="{C3380CC4-5D6E-409C-BE32-E72D297353CC}">
              <c16:uniqueId val="{0000000B-4D0C-4B0C-879F-9858A2CF71A6}"/>
            </c:ext>
          </c:extLst>
        </c:ser>
        <c:ser>
          <c:idx val="2"/>
          <c:order val="4"/>
          <c:tx>
            <c:strRef>
              <c:f>'Stratégiques '!$A$3</c:f>
              <c:strCache>
                <c:ptCount val="1"/>
                <c:pt idx="0">
                  <c:v>Cohérence de la stratégie</c:v>
                </c:pt>
              </c:strCache>
            </c:strRef>
          </c:tx>
          <c:invertIfNegative val="0"/>
          <c:dLbls>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'Stratégiques '!$D$3</c:f>
              <c:numCache>
                <c:formatCode>General</c:formatCode>
                <c:ptCount val="1"/>
                <c:pt idx="0">
                  <c:v>2.6666666666666665</c:v>
                </c:pt>
              </c:numCache>
            </c:numRef>
          </c:xVal>
          <c:yVal>
            <c:numRef>
              <c:f>'Stratégiques '!$C$3</c:f>
              <c:numCache>
                <c:formatCode>General</c:formatCode>
                <c:ptCount val="1"/>
                <c:pt idx="0">
                  <c:v>1.3333333333333333</c:v>
                </c:pt>
              </c:numCache>
            </c:numRef>
          </c:yVal>
          <c:bubbleSize>
            <c:numRef>
              <c:f>'Stratégiques '!$F$3</c:f>
              <c:numCache>
                <c:formatCode>General</c:formatCode>
                <c:ptCount val="1"/>
                <c:pt idx="0">
                  <c:v>1</c:v>
                </c:pt>
              </c:numCache>
            </c:numRef>
          </c:bubbleSize>
          <c:bubble3D val="1"/>
          <c:extLst>
            <c:ext xmlns:c16="http://schemas.microsoft.com/office/drawing/2014/chart" uri="{C3380CC4-5D6E-409C-BE32-E72D297353CC}">
              <c16:uniqueId val="{00000000-63DB-6D48-9E3F-9887BFFE8D6F}"/>
            </c:ext>
          </c:extLst>
        </c:ser>
        <c:ser>
          <c:idx val="4"/>
          <c:order val="5"/>
          <c:tx>
            <c:strRef>
              <c:f>'Stratégiques '!$A$19</c:f>
              <c:strCache>
                <c:ptCount val="1"/>
                <c:pt idx="0">
                  <c:v>Fidélisation des donateurs et partenaires </c:v>
                </c:pt>
              </c:strCache>
            </c:strRef>
          </c:tx>
          <c:invertIfNegative val="0"/>
          <c:dLbls>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'Stratégiques '!$D$19</c:f>
              <c:numCache>
                <c:formatCode>General</c:formatCode>
                <c:ptCount val="1"/>
                <c:pt idx="0">
                  <c:v>4</c:v>
                </c:pt>
              </c:numCache>
            </c:numRef>
          </c:xVal>
          <c:yVal>
            <c:numRef>
              <c:f>'Stratégiques '!$C$19</c:f>
              <c:numCache>
                <c:formatCode>General</c:formatCode>
                <c:ptCount val="1"/>
                <c:pt idx="0">
                  <c:v>2</c:v>
                </c:pt>
              </c:numCache>
            </c:numRef>
          </c:yVal>
          <c:bubbleSize>
            <c:numRef>
              <c:f>'Stratégiques '!$F$19</c:f>
              <c:numCache>
                <c:formatCode>General</c:formatCode>
                <c:ptCount val="1"/>
                <c:pt idx="0">
                  <c:v>1</c:v>
                </c:pt>
              </c:numCache>
            </c:numRef>
          </c:bubbleSize>
          <c:bubble3D val="1"/>
          <c:extLst>
            <c:ext xmlns:c16="http://schemas.microsoft.com/office/drawing/2014/chart" uri="{C3380CC4-5D6E-409C-BE32-E72D297353CC}">
              <c16:uniqueId val="{00000001-63DB-6D48-9E3F-9887BFFE8D6F}"/>
            </c:ext>
          </c:extLst>
        </c:ser>
        <c:dLbls>
          <c:showLegendKey val="0"/>
          <c:showVal val="0"/>
          <c:showCatName val="0"/>
          <c:showSerName val="1"/>
          <c:showPercent val="0"/>
          <c:showBubbleSize val="0"/>
        </c:dLbls>
        <c:bubbleScale val="100"/>
        <c:showNegBubbles val="0"/>
        <c:axId val="830957648"/>
        <c:axId val="830954928"/>
      </c:bubbleChart>
      <c:valAx>
        <c:axId val="830957648"/>
        <c:scaling>
          <c:orientation val="minMax"/>
        </c:scaling>
        <c:delete val="0"/>
        <c:axPos val="b"/>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fr-FR"/>
                  <a:t>Impact</a:t>
                </a:r>
              </a:p>
            </c:rich>
          </c:tx>
          <c:layout>
            <c:manualLayout>
              <c:xMode val="edge"/>
              <c:yMode val="edge"/>
              <c:x val="0.36165048543689327"/>
              <c:y val="0.9004534387952634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830954928"/>
        <c:crosses val="autoZero"/>
        <c:crossBetween val="midCat"/>
        <c:majorUnit val="1"/>
        <c:minorUnit val="0.1"/>
      </c:valAx>
      <c:valAx>
        <c:axId val="830954928"/>
        <c:scaling>
          <c:orientation val="minMax"/>
          <c:max val="5"/>
        </c:scaling>
        <c:delete val="0"/>
        <c:axPos val="l"/>
        <c:majorGridlines>
          <c:spPr>
            <a:ln w="3175">
              <a:solidFill>
                <a:srgbClr val="000000"/>
              </a:solidFill>
              <a:prstDash val="solid"/>
            </a:ln>
          </c:spPr>
        </c:majorGridlines>
        <c:title>
          <c:tx>
            <c:rich>
              <a:bodyPr rot="0" vert="horz"/>
              <a:lstStyle/>
              <a:p>
                <a:pPr algn="ctr">
                  <a:defRPr sz="1150" b="1" i="0" u="none" strike="noStrike" baseline="0">
                    <a:solidFill>
                      <a:srgbClr val="000000"/>
                    </a:solidFill>
                    <a:latin typeface="Arial"/>
                    <a:ea typeface="Arial"/>
                    <a:cs typeface="Arial"/>
                  </a:defRPr>
                </a:pPr>
                <a:r>
                  <a:rPr lang="fr-FR"/>
                  <a:t>Prob </a:t>
                </a:r>
              </a:p>
            </c:rich>
          </c:tx>
          <c:layout>
            <c:manualLayout>
              <c:xMode val="edge"/>
              <c:yMode val="edge"/>
              <c:x val="4.6116504854368939E-2"/>
              <c:y val="9.7285067873303169E-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830957648"/>
        <c:crosses val="autoZero"/>
        <c:crossBetween val="midCat"/>
        <c:majorUnit val="1"/>
        <c:minorUnit val="1"/>
      </c:valAx>
      <c:spPr>
        <a:gradFill flip="none" rotWithShape="1">
          <a:gsLst>
            <a:gs pos="0">
              <a:schemeClr val="bg1"/>
            </a:gs>
            <a:gs pos="45000">
              <a:srgbClr val="FF7A00"/>
            </a:gs>
            <a:gs pos="70000">
              <a:srgbClr val="FF0300"/>
            </a:gs>
            <a:gs pos="100000">
              <a:srgbClr val="4D0808"/>
            </a:gs>
          </a:gsLst>
          <a:path path="circle">
            <a:fillToRect t="100000" r="100000"/>
          </a:path>
          <a:tileRect l="-100000" b="-100000"/>
        </a:gradFill>
        <a:ln w="12700">
          <a:solidFill>
            <a:srgbClr val="808080"/>
          </a:solidFill>
          <a:prstDash val="solid"/>
        </a:ln>
        <a:scene3d>
          <a:camera prst="orthographicFront"/>
          <a:lightRig rig="chilly" dir="t">
            <a:rot lat="0" lon="0" rev="0"/>
          </a:lightRig>
        </a:scene3d>
        <a:sp3d prstMaterial="matte">
          <a:bevelT w="0" h="0"/>
          <a:bevelB w="0" h="0"/>
        </a:sp3d>
      </c:spPr>
    </c:plotArea>
    <c:legend>
      <c:legendPos val="r"/>
      <c:layout>
        <c:manualLayout>
          <c:xMode val="edge"/>
          <c:yMode val="edge"/>
          <c:x val="0.70602534242989212"/>
          <c:y val="0.31261870858849028"/>
          <c:w val="0.29397469107211271"/>
          <c:h val="0.51255428514473667"/>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fr-FR"/>
    </a:p>
  </c:txPr>
  <c:printSettings>
    <c:headerFooter alignWithMargins="0"/>
    <c:pageMargins b="0.98425196899999978" l="0.78740157499999996" r="0.78740157499999996" t="0.98425196899999978" header="0.49212598450000011" footer="0.4921259845000001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75" b="1" i="0" u="none" strike="noStrike" baseline="0">
                <a:solidFill>
                  <a:srgbClr val="000000"/>
                </a:solidFill>
                <a:latin typeface="Arial"/>
                <a:ea typeface="Arial"/>
                <a:cs typeface="Arial"/>
              </a:defRPr>
            </a:pPr>
            <a:r>
              <a:rPr lang="fr-FR"/>
              <a:t>Risques Opérationnels</a:t>
            </a:r>
          </a:p>
        </c:rich>
      </c:tx>
      <c:layout>
        <c:manualLayout>
          <c:xMode val="edge"/>
          <c:yMode val="edge"/>
          <c:x val="0.35831381733021089"/>
          <c:y val="3.5999999999999997E-2"/>
        </c:manualLayout>
      </c:layout>
      <c:overlay val="0"/>
      <c:spPr>
        <a:noFill/>
        <a:ln w="25400">
          <a:noFill/>
        </a:ln>
      </c:spPr>
    </c:title>
    <c:autoTitleDeleted val="0"/>
    <c:plotArea>
      <c:layout>
        <c:manualLayout>
          <c:layoutTarget val="inner"/>
          <c:xMode val="edge"/>
          <c:yMode val="edge"/>
          <c:x val="0.1130742862368284"/>
          <c:y val="0.22833342624244238"/>
          <c:w val="0.51590143095552954"/>
          <c:h val="0.63833359307193738"/>
        </c:manualLayout>
      </c:layout>
      <c:bubbleChart>
        <c:varyColors val="0"/>
        <c:ser>
          <c:idx val="0"/>
          <c:order val="0"/>
          <c:tx>
            <c:strRef>
              <c:f>Opérationnels!#REF!</c:f>
              <c:strCache>
                <c:ptCount val="1"/>
                <c:pt idx="0">
                  <c:v>#REF!</c:v>
                </c:pt>
              </c:strCache>
            </c:strRef>
          </c:tx>
          <c:spPr>
            <a:solidFill>
              <a:srgbClr val="9999FF"/>
            </a:solidFill>
            <a:ln w="12700">
              <a:solidFill>
                <a:srgbClr val="000000"/>
              </a:solidFill>
              <a:prstDash val="solid"/>
            </a:ln>
          </c:spPr>
          <c:invertIfNegative val="0"/>
          <c:dLbls>
            <c:dLbl>
              <c:idx val="0"/>
              <c:layout>
                <c:manualLayout>
                  <c:x val="-0.19965024863695319"/>
                  <c:y val="7.6201574803149525E-3"/>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9B9B-43A0-A14B-39DC34675DFA}"/>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Opérationnels!#REF!</c:f>
            </c:numRef>
          </c:xVal>
          <c:yVal>
            <c:numRef>
              <c:f>Opérationnels!#REF!</c:f>
              <c:numCache>
                <c:formatCode>General</c:formatCode>
                <c:ptCount val="1"/>
                <c:pt idx="0">
                  <c:v>1</c:v>
                </c:pt>
              </c:numCache>
            </c:numRef>
          </c:yVal>
          <c:bubbleSize>
            <c:numRef>
              <c:f>Opérationnels!#REF!</c:f>
              <c:numCache>
                <c:formatCode>General</c:formatCode>
                <c:ptCount val="1"/>
                <c:pt idx="0">
                  <c:v>1</c:v>
                </c:pt>
              </c:numCache>
            </c:numRef>
          </c:bubbleSize>
          <c:bubble3D val="1"/>
          <c:extLst>
            <c:ext xmlns:c16="http://schemas.microsoft.com/office/drawing/2014/chart" uri="{C3380CC4-5D6E-409C-BE32-E72D297353CC}">
              <c16:uniqueId val="{00000001-9B9B-43A0-A14B-39DC34675DFA}"/>
            </c:ext>
          </c:extLst>
        </c:ser>
        <c:ser>
          <c:idx val="1"/>
          <c:order val="1"/>
          <c:tx>
            <c:strRef>
              <c:f>Opérationnels!$A$16</c:f>
              <c:strCache>
                <c:ptCount val="1"/>
                <c:pt idx="0">
                  <c:v>Utilisation des ressources</c:v>
                </c:pt>
              </c:strCache>
            </c:strRef>
          </c:tx>
          <c:spPr>
            <a:solidFill>
              <a:srgbClr val="993366"/>
            </a:solidFill>
            <a:ln w="12700">
              <a:solidFill>
                <a:srgbClr val="000000"/>
              </a:solidFill>
              <a:prstDash val="solid"/>
            </a:ln>
          </c:spPr>
          <c:invertIfNegative val="0"/>
          <c:dLbls>
            <c:dLbl>
              <c:idx val="0"/>
              <c:layout>
                <c:manualLayout>
                  <c:x val="-0.12657827607614622"/>
                  <c:y val="8.8413438320210064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9B9B-43A0-A14B-39DC34675DFA}"/>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Opérationnels!$D$16</c:f>
              <c:numCache>
                <c:formatCode>General</c:formatCode>
                <c:ptCount val="1"/>
                <c:pt idx="0">
                  <c:v>3.4</c:v>
                </c:pt>
              </c:numCache>
            </c:numRef>
          </c:xVal>
          <c:yVal>
            <c:numRef>
              <c:f>Opérationnels!$C$16</c:f>
              <c:numCache>
                <c:formatCode>General</c:formatCode>
                <c:ptCount val="1"/>
                <c:pt idx="0">
                  <c:v>1.2</c:v>
                </c:pt>
              </c:numCache>
            </c:numRef>
          </c:yVal>
          <c:bubbleSize>
            <c:numRef>
              <c:f>Opérationnels!$F$16</c:f>
              <c:numCache>
                <c:formatCode>General</c:formatCode>
                <c:ptCount val="1"/>
                <c:pt idx="0">
                  <c:v>2</c:v>
                </c:pt>
              </c:numCache>
            </c:numRef>
          </c:bubbleSize>
          <c:bubble3D val="1"/>
          <c:extLst>
            <c:ext xmlns:c16="http://schemas.microsoft.com/office/drawing/2014/chart" uri="{C3380CC4-5D6E-409C-BE32-E72D297353CC}">
              <c16:uniqueId val="{00000003-9B9B-43A0-A14B-39DC34675DFA}"/>
            </c:ext>
          </c:extLst>
        </c:ser>
        <c:ser>
          <c:idx val="2"/>
          <c:order val="2"/>
          <c:tx>
            <c:strRef>
              <c:f>Opérationnels!#REF!</c:f>
              <c:strCache>
                <c:ptCount val="1"/>
                <c:pt idx="0">
                  <c:v>#REF!</c:v>
                </c:pt>
              </c:strCache>
            </c:strRef>
          </c:tx>
          <c:spPr>
            <a:solidFill>
              <a:srgbClr val="FFFFCC"/>
            </a:solidFill>
            <a:ln w="12700">
              <a:solidFill>
                <a:srgbClr val="000000"/>
              </a:solidFill>
              <a:prstDash val="solid"/>
            </a:ln>
          </c:spPr>
          <c:invertIfNegative val="0"/>
          <c:dLbls>
            <c:dLbl>
              <c:idx val="0"/>
              <c:layout>
                <c:manualLayout>
                  <c:x val="-0.14227319945662534"/>
                  <c:y val="-4.6393280839895058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9B9B-43A0-A14B-39DC34675DFA}"/>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Opérationnels!#REF!</c:f>
            </c:numRef>
          </c:xVal>
          <c:yVal>
            <c:numRef>
              <c:f>Opérationnels!#REF!</c:f>
              <c:numCache>
                <c:formatCode>General</c:formatCode>
                <c:ptCount val="1"/>
                <c:pt idx="0">
                  <c:v>1</c:v>
                </c:pt>
              </c:numCache>
            </c:numRef>
          </c:yVal>
          <c:bubbleSize>
            <c:numRef>
              <c:f>Opérationnels!#REF!</c:f>
              <c:numCache>
                <c:formatCode>General</c:formatCode>
                <c:ptCount val="1"/>
                <c:pt idx="0">
                  <c:v>1</c:v>
                </c:pt>
              </c:numCache>
            </c:numRef>
          </c:bubbleSize>
          <c:bubble3D val="1"/>
          <c:extLst>
            <c:ext xmlns:c16="http://schemas.microsoft.com/office/drawing/2014/chart" uri="{C3380CC4-5D6E-409C-BE32-E72D297353CC}">
              <c16:uniqueId val="{00000005-9B9B-43A0-A14B-39DC34675DFA}"/>
            </c:ext>
          </c:extLst>
        </c:ser>
        <c:ser>
          <c:idx val="3"/>
          <c:order val="3"/>
          <c:tx>
            <c:strRef>
              <c:f>Opérationnels!$A$22</c:f>
              <c:strCache>
                <c:ptCount val="1"/>
                <c:pt idx="0">
                  <c:v>Ressources humaines</c:v>
                </c:pt>
              </c:strCache>
            </c:strRef>
          </c:tx>
          <c:spPr>
            <a:solidFill>
              <a:srgbClr val="CCFFFF"/>
            </a:solidFill>
            <a:ln w="12700">
              <a:solidFill>
                <a:srgbClr val="000000"/>
              </a:solidFill>
              <a:prstDash val="solid"/>
            </a:ln>
          </c:spPr>
          <c:invertIfNegative val="0"/>
          <c:dLbls>
            <c:dLbl>
              <c:idx val="0"/>
              <c:layout>
                <c:manualLayout>
                  <c:x val="-0.20971644937825401"/>
                  <c:y val="5.0006719160104962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9B9B-43A0-A14B-39DC34675DFA}"/>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Opérationnels!$D$22</c:f>
              <c:numCache>
                <c:formatCode>General</c:formatCode>
                <c:ptCount val="1"/>
                <c:pt idx="0">
                  <c:v>2</c:v>
                </c:pt>
              </c:numCache>
            </c:numRef>
          </c:xVal>
          <c:yVal>
            <c:numRef>
              <c:f>Opérationnels!$C$22</c:f>
              <c:numCache>
                <c:formatCode>General</c:formatCode>
                <c:ptCount val="1"/>
                <c:pt idx="0">
                  <c:v>2.1</c:v>
                </c:pt>
              </c:numCache>
            </c:numRef>
          </c:yVal>
          <c:bubbleSize>
            <c:numRef>
              <c:f>Opérationnels!$F$22</c:f>
              <c:numCache>
                <c:formatCode>General</c:formatCode>
                <c:ptCount val="1"/>
                <c:pt idx="0">
                  <c:v>8</c:v>
                </c:pt>
              </c:numCache>
            </c:numRef>
          </c:bubbleSize>
          <c:bubble3D val="1"/>
          <c:extLst>
            <c:ext xmlns:c16="http://schemas.microsoft.com/office/drawing/2014/chart" uri="{C3380CC4-5D6E-409C-BE32-E72D297353CC}">
              <c16:uniqueId val="{00000007-9B9B-43A0-A14B-39DC34675DFA}"/>
            </c:ext>
          </c:extLst>
        </c:ser>
        <c:ser>
          <c:idx val="4"/>
          <c:order val="4"/>
          <c:tx>
            <c:strRef>
              <c:f>Opérationnels!$A$33</c:f>
              <c:strCache>
                <c:ptCount val="1"/>
                <c:pt idx="0">
                  <c:v>Degats ou sinistres </c:v>
                </c:pt>
              </c:strCache>
            </c:strRef>
          </c:tx>
          <c:spPr>
            <a:solidFill>
              <a:srgbClr val="660066"/>
            </a:solidFill>
            <a:ln w="12700">
              <a:solidFill>
                <a:srgbClr val="000000"/>
              </a:solidFill>
              <a:prstDash val="solid"/>
            </a:ln>
          </c:spPr>
          <c:invertIfNegative val="0"/>
          <c:dLbls>
            <c:dLbl>
              <c:idx val="0"/>
              <c:layout>
                <c:manualLayout>
                  <c:x val="-0.10851217368320765"/>
                  <c:y val="-7.1993280839895077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9B9B-43A0-A14B-39DC34675DFA}"/>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Opérationnels!$D$33</c:f>
              <c:numCache>
                <c:formatCode>General</c:formatCode>
                <c:ptCount val="1"/>
                <c:pt idx="0">
                  <c:v>2</c:v>
                </c:pt>
              </c:numCache>
            </c:numRef>
          </c:xVal>
          <c:yVal>
            <c:numRef>
              <c:f>Opérationnels!$C$33</c:f>
              <c:numCache>
                <c:formatCode>General</c:formatCode>
                <c:ptCount val="1"/>
                <c:pt idx="0">
                  <c:v>1</c:v>
                </c:pt>
              </c:numCache>
            </c:numRef>
          </c:yVal>
          <c:bubbleSize>
            <c:numRef>
              <c:f>Opérationnels!$F$33</c:f>
              <c:numCache>
                <c:formatCode>General</c:formatCode>
                <c:ptCount val="1"/>
                <c:pt idx="0">
                  <c:v>4</c:v>
                </c:pt>
              </c:numCache>
            </c:numRef>
          </c:bubbleSize>
          <c:bubble3D val="1"/>
          <c:extLst>
            <c:ext xmlns:c16="http://schemas.microsoft.com/office/drawing/2014/chart" uri="{C3380CC4-5D6E-409C-BE32-E72D297353CC}">
              <c16:uniqueId val="{00000009-9B9B-43A0-A14B-39DC34675DFA}"/>
            </c:ext>
          </c:extLst>
        </c:ser>
        <c:ser>
          <c:idx val="5"/>
          <c:order val="5"/>
          <c:tx>
            <c:strRef>
              <c:f>Opérationnels!$A$36</c:f>
              <c:strCache>
                <c:ptCount val="1"/>
                <c:pt idx="0">
                  <c:v>Continuité de l'activité</c:v>
                </c:pt>
              </c:strCache>
            </c:strRef>
          </c:tx>
          <c:spPr>
            <a:solidFill>
              <a:srgbClr val="FF8080"/>
            </a:solidFill>
            <a:ln w="12700">
              <a:solidFill>
                <a:srgbClr val="000000"/>
              </a:solidFill>
              <a:prstDash val="solid"/>
            </a:ln>
          </c:spPr>
          <c:invertIfNegative val="0"/>
          <c:dLbls>
            <c:dLbl>
              <c:idx val="0"/>
              <c:layout>
                <c:manualLayout>
                  <c:x val="-2.9861021470676759E-2"/>
                  <c:y val="-2.9993280839895105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A-9B9B-43A0-A14B-39DC34675DFA}"/>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Opérationnels!$D$36</c:f>
              <c:numCache>
                <c:formatCode>General</c:formatCode>
                <c:ptCount val="1"/>
                <c:pt idx="0">
                  <c:v>4</c:v>
                </c:pt>
              </c:numCache>
            </c:numRef>
          </c:xVal>
          <c:yVal>
            <c:numRef>
              <c:f>Opérationnels!$C$36</c:f>
              <c:numCache>
                <c:formatCode>General</c:formatCode>
                <c:ptCount val="1"/>
                <c:pt idx="0">
                  <c:v>3</c:v>
                </c:pt>
              </c:numCache>
            </c:numRef>
          </c:yVal>
          <c:bubbleSize>
            <c:numRef>
              <c:f>Opérationnels!$F$36</c:f>
              <c:numCache>
                <c:formatCode>General</c:formatCode>
                <c:ptCount val="1"/>
                <c:pt idx="0">
                  <c:v>2</c:v>
                </c:pt>
              </c:numCache>
            </c:numRef>
          </c:bubbleSize>
          <c:bubble3D val="1"/>
          <c:extLst>
            <c:ext xmlns:c16="http://schemas.microsoft.com/office/drawing/2014/chart" uri="{C3380CC4-5D6E-409C-BE32-E72D297353CC}">
              <c16:uniqueId val="{0000000B-9B9B-43A0-A14B-39DC34675DFA}"/>
            </c:ext>
          </c:extLst>
        </c:ser>
        <c:ser>
          <c:idx val="6"/>
          <c:order val="6"/>
          <c:tx>
            <c:strRef>
              <c:f>Opérationnels!$A$39</c:f>
              <c:strCache>
                <c:ptCount val="1"/>
                <c:pt idx="0">
                  <c:v>Choix des prestataires</c:v>
                </c:pt>
              </c:strCache>
            </c:strRef>
          </c:tx>
          <c:spPr>
            <a:solidFill>
              <a:srgbClr val="0066CC"/>
            </a:solidFill>
            <a:ln w="12700">
              <a:solidFill>
                <a:srgbClr val="000000"/>
              </a:solidFill>
              <a:prstDash val="solid"/>
            </a:ln>
          </c:spPr>
          <c:invertIfNegative val="0"/>
          <c:dLbls>
            <c:dLbl>
              <c:idx val="0"/>
              <c:layout>
                <c:manualLayout>
                  <c:x val="-0.1774020050772343"/>
                  <c:y val="-5.9932808398950868E-3"/>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C-9B9B-43A0-A14B-39DC34675DFA}"/>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Opérationnels!$D$39</c:f>
              <c:numCache>
                <c:formatCode>0.00</c:formatCode>
                <c:ptCount val="1"/>
                <c:pt idx="0">
                  <c:v>2</c:v>
                </c:pt>
              </c:numCache>
            </c:numRef>
          </c:xVal>
          <c:yVal>
            <c:numRef>
              <c:f>Opérationnels!$C$39</c:f>
              <c:numCache>
                <c:formatCode>0.00</c:formatCode>
                <c:ptCount val="1"/>
                <c:pt idx="0">
                  <c:v>1</c:v>
                </c:pt>
              </c:numCache>
            </c:numRef>
          </c:yVal>
          <c:bubbleSize>
            <c:numRef>
              <c:f>Opérationnels!$F$39</c:f>
              <c:numCache>
                <c:formatCode>0.00</c:formatCode>
                <c:ptCount val="1"/>
                <c:pt idx="0">
                  <c:v>1</c:v>
                </c:pt>
              </c:numCache>
            </c:numRef>
          </c:bubbleSize>
          <c:bubble3D val="1"/>
          <c:extLst>
            <c:ext xmlns:c16="http://schemas.microsoft.com/office/drawing/2014/chart" uri="{C3380CC4-5D6E-409C-BE32-E72D297353CC}">
              <c16:uniqueId val="{0000000D-9B9B-43A0-A14B-39DC34675DFA}"/>
            </c:ext>
          </c:extLst>
        </c:ser>
        <c:ser>
          <c:idx val="7"/>
          <c:order val="7"/>
          <c:tx>
            <c:strRef>
              <c:f>Opérationnels!#REF!</c:f>
              <c:strCache>
                <c:ptCount val="1"/>
                <c:pt idx="0">
                  <c:v>#REF!</c:v>
                </c:pt>
              </c:strCache>
            </c:strRef>
          </c:tx>
          <c:spPr>
            <a:solidFill>
              <a:srgbClr val="CCCCFF"/>
            </a:solidFill>
            <a:ln w="12700">
              <a:solidFill>
                <a:srgbClr val="000000"/>
              </a:solidFill>
              <a:prstDash val="solid"/>
            </a:ln>
          </c:spPr>
          <c:invertIfNegative val="0"/>
          <c:dLbls>
            <c:dLbl>
              <c:idx val="0"/>
              <c:layout>
                <c:manualLayout>
                  <c:x val="-6.8780664711992984E-2"/>
                  <c:y val="5.8413438320210037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E-9B9B-43A0-A14B-39DC34675DFA}"/>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Opérationnels!#REF!</c:f>
            </c:numRef>
          </c:xVal>
          <c:yVal>
            <c:numRef>
              <c:f>Opérationnels!#REF!</c:f>
              <c:numCache>
                <c:formatCode>General</c:formatCode>
                <c:ptCount val="1"/>
                <c:pt idx="0">
                  <c:v>1</c:v>
                </c:pt>
              </c:numCache>
            </c:numRef>
          </c:yVal>
          <c:bubbleSize>
            <c:numRef>
              <c:f>Opérationnels!#REF!</c:f>
              <c:numCache>
                <c:formatCode>General</c:formatCode>
                <c:ptCount val="1"/>
                <c:pt idx="0">
                  <c:v>1</c:v>
                </c:pt>
              </c:numCache>
            </c:numRef>
          </c:bubbleSize>
          <c:bubble3D val="1"/>
          <c:extLst>
            <c:ext xmlns:c16="http://schemas.microsoft.com/office/drawing/2014/chart" uri="{C3380CC4-5D6E-409C-BE32-E72D297353CC}">
              <c16:uniqueId val="{0000000F-9B9B-43A0-A14B-39DC34675DFA}"/>
            </c:ext>
          </c:extLst>
        </c:ser>
        <c:ser>
          <c:idx val="8"/>
          <c:order val="8"/>
          <c:tx>
            <c:strRef>
              <c:f>Opérationnels!#REF!</c:f>
              <c:strCache>
                <c:ptCount val="1"/>
                <c:pt idx="0">
                  <c:v>#REF!</c:v>
                </c:pt>
              </c:strCache>
            </c:strRef>
          </c:tx>
          <c:spPr>
            <a:solidFill>
              <a:srgbClr val="000080"/>
            </a:solidFill>
            <a:ln w="12700">
              <a:solidFill>
                <a:srgbClr val="000000"/>
              </a:solidFill>
              <a:prstDash val="solid"/>
            </a:ln>
          </c:spPr>
          <c:invertIfNegative val="0"/>
          <c:dLbls>
            <c:dLbl>
              <c:idx val="0"/>
              <c:layout>
                <c:manualLayout>
                  <c:x val="-3.8011150245563591E-2"/>
                  <c:y val="-5.2919895013123407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0-9B9B-43A0-A14B-39DC34675DFA}"/>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Opérationnels!#REF!</c:f>
            </c:numRef>
          </c:xVal>
          <c:yVal>
            <c:numRef>
              <c:f>Opérationnels!#REF!</c:f>
              <c:numCache>
                <c:formatCode>General</c:formatCode>
                <c:ptCount val="1"/>
                <c:pt idx="0">
                  <c:v>1</c:v>
                </c:pt>
              </c:numCache>
            </c:numRef>
          </c:yVal>
          <c:bubbleSize>
            <c:numRef>
              <c:f>Opérationnels!#REF!</c:f>
              <c:numCache>
                <c:formatCode>General</c:formatCode>
                <c:ptCount val="1"/>
                <c:pt idx="0">
                  <c:v>1</c:v>
                </c:pt>
              </c:numCache>
            </c:numRef>
          </c:bubbleSize>
          <c:bubble3D val="1"/>
          <c:extLst>
            <c:ext xmlns:c16="http://schemas.microsoft.com/office/drawing/2014/chart" uri="{C3380CC4-5D6E-409C-BE32-E72D297353CC}">
              <c16:uniqueId val="{00000011-9B9B-43A0-A14B-39DC34675DFA}"/>
            </c:ext>
          </c:extLst>
        </c:ser>
        <c:ser>
          <c:idx val="9"/>
          <c:order val="9"/>
          <c:tx>
            <c:strRef>
              <c:f>Opérationnels!$A$41</c:f>
              <c:strCache>
                <c:ptCount val="1"/>
                <c:pt idx="0">
                  <c:v>Risques liés aux déplacements/missions à l'étranger</c:v>
                </c:pt>
              </c:strCache>
            </c:strRef>
          </c:tx>
          <c:spPr>
            <a:solidFill>
              <a:srgbClr val="FF00FF"/>
            </a:solidFill>
            <a:ln w="12700">
              <a:solidFill>
                <a:srgbClr val="000000"/>
              </a:solidFill>
              <a:prstDash val="solid"/>
            </a:ln>
          </c:spPr>
          <c:invertIfNegative val="0"/>
          <c:dLbls>
            <c:dLbl>
              <c:idx val="0"/>
              <c:layout>
                <c:manualLayout>
                  <c:x val="-3.1766029246344203E-2"/>
                  <c:y val="-5.3053228346456698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2-9B9B-43A0-A14B-39DC34675DFA}"/>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Opérationnels!$D$41</c:f>
              <c:numCache>
                <c:formatCode>0.00</c:formatCode>
                <c:ptCount val="1"/>
                <c:pt idx="0">
                  <c:v>3.25</c:v>
                </c:pt>
              </c:numCache>
            </c:numRef>
          </c:xVal>
          <c:yVal>
            <c:numRef>
              <c:f>Opérationnels!$C$41</c:f>
              <c:numCache>
                <c:formatCode>0.00</c:formatCode>
                <c:ptCount val="1"/>
                <c:pt idx="0">
                  <c:v>1.25</c:v>
                </c:pt>
              </c:numCache>
            </c:numRef>
          </c:yVal>
          <c:bubbleSize>
            <c:numRef>
              <c:f>Opérationnels!$F$41</c:f>
              <c:numCache>
                <c:formatCode>General</c:formatCode>
                <c:ptCount val="1"/>
                <c:pt idx="0">
                  <c:v>8</c:v>
                </c:pt>
              </c:numCache>
            </c:numRef>
          </c:bubbleSize>
          <c:bubble3D val="1"/>
          <c:extLst>
            <c:ext xmlns:c16="http://schemas.microsoft.com/office/drawing/2014/chart" uri="{C3380CC4-5D6E-409C-BE32-E72D297353CC}">
              <c16:uniqueId val="{00000013-9B9B-43A0-A14B-39DC34675DFA}"/>
            </c:ext>
          </c:extLst>
        </c:ser>
        <c:ser>
          <c:idx val="10"/>
          <c:order val="10"/>
          <c:tx>
            <c:strRef>
              <c:f>Opérationnels!#REF!</c:f>
              <c:strCache>
                <c:ptCount val="1"/>
                <c:pt idx="0">
                  <c:v>#REF!</c:v>
                </c:pt>
              </c:strCache>
            </c:strRef>
          </c:tx>
          <c:spPr>
            <a:solidFill>
              <a:srgbClr val="FFFF00"/>
            </a:solidFill>
            <a:ln w="12700">
              <a:solidFill>
                <a:srgbClr val="000000"/>
              </a:solidFill>
              <a:prstDash val="solid"/>
            </a:ln>
          </c:spPr>
          <c:invertIfNegative val="0"/>
          <c:dLbls>
            <c:dLbl>
              <c:idx val="0"/>
              <c:layout>
                <c:manualLayout>
                  <c:x val="-2.2835260346555079E-2"/>
                  <c:y val="-5.5193280839895005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4-9B9B-43A0-A14B-39DC34675DFA}"/>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Opérationnels!#REF!</c:f>
            </c:numRef>
          </c:xVal>
          <c:yVal>
            <c:numRef>
              <c:f>Opérationnels!#REF!</c:f>
              <c:numCache>
                <c:formatCode>General</c:formatCode>
                <c:ptCount val="1"/>
                <c:pt idx="0">
                  <c:v>1</c:v>
                </c:pt>
              </c:numCache>
            </c:numRef>
          </c:yVal>
          <c:bubbleSize>
            <c:numRef>
              <c:f>Opérationnels!#REF!</c:f>
              <c:numCache>
                <c:formatCode>General</c:formatCode>
                <c:ptCount val="1"/>
                <c:pt idx="0">
                  <c:v>1</c:v>
                </c:pt>
              </c:numCache>
            </c:numRef>
          </c:bubbleSize>
          <c:bubble3D val="1"/>
          <c:extLst>
            <c:ext xmlns:c16="http://schemas.microsoft.com/office/drawing/2014/chart" uri="{C3380CC4-5D6E-409C-BE32-E72D297353CC}">
              <c16:uniqueId val="{00000015-9B9B-43A0-A14B-39DC34675DFA}"/>
            </c:ext>
          </c:extLst>
        </c:ser>
        <c:ser>
          <c:idx val="11"/>
          <c:order val="11"/>
          <c:tx>
            <c:strRef>
              <c:f>Opérationnels!$A$3</c:f>
              <c:strCache>
                <c:ptCount val="1"/>
                <c:pt idx="0">
                  <c:v>Gouvernance</c:v>
                </c:pt>
              </c:strCache>
            </c:strRef>
          </c:tx>
          <c:invertIfNegative val="0"/>
          <c:dLbls>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Opérationnels!$D$3</c:f>
              <c:numCache>
                <c:formatCode>General</c:formatCode>
                <c:ptCount val="1"/>
                <c:pt idx="0">
                  <c:v>2.4</c:v>
                </c:pt>
              </c:numCache>
            </c:numRef>
          </c:xVal>
          <c:yVal>
            <c:numRef>
              <c:f>Opérationnels!$C$3</c:f>
              <c:numCache>
                <c:formatCode>General</c:formatCode>
                <c:ptCount val="1"/>
                <c:pt idx="0">
                  <c:v>2</c:v>
                </c:pt>
              </c:numCache>
            </c:numRef>
          </c:yVal>
          <c:bubbleSize>
            <c:numRef>
              <c:f>Opérationnels!$F$3</c:f>
              <c:numCache>
                <c:formatCode>General</c:formatCode>
                <c:ptCount val="1"/>
                <c:pt idx="0">
                  <c:v>3</c:v>
                </c:pt>
              </c:numCache>
            </c:numRef>
          </c:bubbleSize>
          <c:bubble3D val="1"/>
          <c:extLst>
            <c:ext xmlns:c16="http://schemas.microsoft.com/office/drawing/2014/chart" uri="{C3380CC4-5D6E-409C-BE32-E72D297353CC}">
              <c16:uniqueId val="{00000000-1E8F-4F42-BEF2-F2B8C7EFAD4C}"/>
            </c:ext>
          </c:extLst>
        </c:ser>
        <c:ser>
          <c:idx val="12"/>
          <c:order val="12"/>
          <c:tx>
            <c:strRef>
              <c:f>Opérationnels!#REF!</c:f>
              <c:strCache>
                <c:ptCount val="1"/>
                <c:pt idx="0">
                  <c:v>#REF!</c:v>
                </c:pt>
              </c:strCache>
            </c:strRef>
          </c:tx>
          <c:invertIfNegative val="0"/>
          <c:dLbls>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Opérationnels!#REF!</c:f>
            </c:numRef>
          </c:xVal>
          <c:yVal>
            <c:numRef>
              <c:f>Opérationnels!#REF!</c:f>
              <c:numCache>
                <c:formatCode>General</c:formatCode>
                <c:ptCount val="1"/>
                <c:pt idx="0">
                  <c:v>1</c:v>
                </c:pt>
              </c:numCache>
            </c:numRef>
          </c:yVal>
          <c:bubbleSize>
            <c:numRef>
              <c:f>Opérationnels!#REF!</c:f>
              <c:numCache>
                <c:formatCode>General</c:formatCode>
                <c:ptCount val="1"/>
                <c:pt idx="0">
                  <c:v>1</c:v>
                </c:pt>
              </c:numCache>
            </c:numRef>
          </c:bubbleSize>
          <c:bubble3D val="1"/>
          <c:extLst>
            <c:ext xmlns:c16="http://schemas.microsoft.com/office/drawing/2014/chart" uri="{C3380CC4-5D6E-409C-BE32-E72D297353CC}">
              <c16:uniqueId val="{00000001-1E8F-4F42-BEF2-F2B8C7EFAD4C}"/>
            </c:ext>
          </c:extLst>
        </c:ser>
        <c:dLbls>
          <c:showLegendKey val="0"/>
          <c:showVal val="0"/>
          <c:showCatName val="0"/>
          <c:showSerName val="1"/>
          <c:showPercent val="0"/>
          <c:showBubbleSize val="0"/>
        </c:dLbls>
        <c:bubbleScale val="100"/>
        <c:showNegBubbles val="0"/>
        <c:axId val="830951664"/>
        <c:axId val="830952208"/>
      </c:bubbleChart>
      <c:valAx>
        <c:axId val="830951664"/>
        <c:scaling>
          <c:orientation val="minMax"/>
          <c:max val="6"/>
        </c:scaling>
        <c:delete val="0"/>
        <c:axPos val="b"/>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fr-FR"/>
                  <a:t>Impact</a:t>
                </a:r>
              </a:p>
            </c:rich>
          </c:tx>
          <c:layout>
            <c:manualLayout>
              <c:xMode val="edge"/>
              <c:yMode val="edge"/>
              <c:x val="0.32903981264637"/>
              <c:y val="0.9340000000000000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830952208"/>
        <c:crosses val="autoZero"/>
        <c:crossBetween val="midCat"/>
      </c:valAx>
      <c:valAx>
        <c:axId val="830952208"/>
        <c:scaling>
          <c:orientation val="minMax"/>
          <c:max val="5"/>
        </c:scaling>
        <c:delete val="0"/>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fr-FR"/>
                  <a:t>Prob</a:t>
                </a:r>
              </a:p>
            </c:rich>
          </c:tx>
          <c:layout>
            <c:manualLayout>
              <c:xMode val="edge"/>
              <c:yMode val="edge"/>
              <c:x val="3.161592505854801E-2"/>
              <c:y val="0.4980000000000000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830951664"/>
        <c:crosses val="autoZero"/>
        <c:crossBetween val="midCat"/>
        <c:majorUnit val="1"/>
        <c:minorUnit val="1"/>
      </c:valAx>
      <c:spPr>
        <a:gradFill flip="none" rotWithShape="1">
          <a:gsLst>
            <a:gs pos="0">
              <a:schemeClr val="bg1"/>
            </a:gs>
            <a:gs pos="45000">
              <a:srgbClr val="FF7A00"/>
            </a:gs>
            <a:gs pos="70000">
              <a:srgbClr val="FF0300"/>
            </a:gs>
            <a:gs pos="100000">
              <a:srgbClr val="4D0808"/>
            </a:gs>
          </a:gsLst>
          <a:path path="circle">
            <a:fillToRect t="100000" r="100000"/>
          </a:path>
          <a:tileRect l="-100000" b="-100000"/>
        </a:gra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265"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fr-FR"/>
    </a:p>
  </c:txPr>
  <c:printSettings>
    <c:headerFooter alignWithMargins="0"/>
    <c:pageMargins b="0.98425196899999978" l="0.78740157499999996" r="0.78740157499999996" t="0.98425196899999978" header="0.49212598450000011" footer="0.4921259845000001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25" b="1" i="0" u="none" strike="noStrike" baseline="0">
                <a:solidFill>
                  <a:srgbClr val="000000"/>
                </a:solidFill>
                <a:latin typeface="Arial"/>
                <a:ea typeface="Arial"/>
                <a:cs typeface="Arial"/>
              </a:defRPr>
            </a:pPr>
            <a:r>
              <a:rPr lang="fr-FR"/>
              <a:t>Risques Financiers</a:t>
            </a:r>
          </a:p>
        </c:rich>
      </c:tx>
      <c:layout>
        <c:manualLayout>
          <c:xMode val="edge"/>
          <c:yMode val="edge"/>
          <c:x val="0.38026524662756506"/>
          <c:y val="3.1963470319634701E-2"/>
        </c:manualLayout>
      </c:layout>
      <c:overlay val="0"/>
      <c:spPr>
        <a:noFill/>
        <a:ln w="25400">
          <a:noFill/>
        </a:ln>
      </c:spPr>
    </c:title>
    <c:autoTitleDeleted val="0"/>
    <c:plotArea>
      <c:layout>
        <c:manualLayout>
          <c:layoutTarget val="inner"/>
          <c:xMode val="edge"/>
          <c:yMode val="edge"/>
          <c:x val="0.1059114255810898"/>
          <c:y val="0.21673023921162007"/>
          <c:w val="0.61206951760234463"/>
          <c:h val="0.59125530170889329"/>
        </c:manualLayout>
      </c:layout>
      <c:bubbleChart>
        <c:varyColors val="0"/>
        <c:ser>
          <c:idx val="0"/>
          <c:order val="0"/>
          <c:tx>
            <c:strRef>
              <c:f>'Financiers et Comptables'!$A$3</c:f>
              <c:strCache>
                <c:ptCount val="1"/>
                <c:pt idx="0">
                  <c:v>Suivi budgétaire </c:v>
                </c:pt>
              </c:strCache>
            </c:strRef>
          </c:tx>
          <c:spPr>
            <a:solidFill>
              <a:srgbClr val="9999FF"/>
            </a:solidFill>
            <a:ln w="12700">
              <a:solidFill>
                <a:srgbClr val="000000"/>
              </a:solidFill>
              <a:prstDash val="solid"/>
            </a:ln>
          </c:spPr>
          <c:invertIfNegative val="0"/>
          <c:dLbls>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'Financiers et Comptables'!$D$3</c:f>
              <c:numCache>
                <c:formatCode>General</c:formatCode>
                <c:ptCount val="1"/>
                <c:pt idx="0">
                  <c:v>3</c:v>
                </c:pt>
              </c:numCache>
            </c:numRef>
          </c:xVal>
          <c:yVal>
            <c:numRef>
              <c:f>'Financiers et Comptables'!$C$3</c:f>
              <c:numCache>
                <c:formatCode>General</c:formatCode>
                <c:ptCount val="1"/>
                <c:pt idx="0">
                  <c:v>2</c:v>
                </c:pt>
              </c:numCache>
            </c:numRef>
          </c:yVal>
          <c:bubbleSize>
            <c:numRef>
              <c:f>'Financiers et Comptables'!$F$3</c:f>
              <c:numCache>
                <c:formatCode>General</c:formatCode>
                <c:ptCount val="1"/>
                <c:pt idx="0">
                  <c:v>1</c:v>
                </c:pt>
              </c:numCache>
            </c:numRef>
          </c:bubbleSize>
          <c:bubble3D val="1"/>
          <c:extLst>
            <c:ext xmlns:c16="http://schemas.microsoft.com/office/drawing/2014/chart" uri="{C3380CC4-5D6E-409C-BE32-E72D297353CC}">
              <c16:uniqueId val="{00000000-C208-4554-A0C2-92A34A82EE55}"/>
            </c:ext>
          </c:extLst>
        </c:ser>
        <c:ser>
          <c:idx val="1"/>
          <c:order val="1"/>
          <c:tx>
            <c:strRef>
              <c:f>'Financiers et Comptables'!$A$7</c:f>
              <c:strCache>
                <c:ptCount val="1"/>
                <c:pt idx="0">
                  <c:v>Organisation comptable</c:v>
                </c:pt>
              </c:strCache>
            </c:strRef>
          </c:tx>
          <c:spPr>
            <a:solidFill>
              <a:srgbClr val="993366"/>
            </a:solidFill>
            <a:ln w="12700">
              <a:solidFill>
                <a:srgbClr val="000000"/>
              </a:solidFill>
              <a:prstDash val="solid"/>
            </a:ln>
          </c:spPr>
          <c:invertIfNegative val="0"/>
          <c:dLbls>
            <c:dLbl>
              <c:idx val="0"/>
              <c:layout>
                <c:manualLayout>
                  <c:x val="-0.11283329085147561"/>
                  <c:y val="7.3987868894703879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1-C208-4554-A0C2-92A34A82EE55}"/>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'Financiers et Comptables'!$D$7</c:f>
              <c:numCache>
                <c:formatCode>General</c:formatCode>
                <c:ptCount val="1"/>
                <c:pt idx="0">
                  <c:v>2.25</c:v>
                </c:pt>
              </c:numCache>
            </c:numRef>
          </c:xVal>
          <c:yVal>
            <c:numRef>
              <c:f>'Financiers et Comptables'!$C$7</c:f>
              <c:numCache>
                <c:formatCode>General</c:formatCode>
                <c:ptCount val="1"/>
                <c:pt idx="0">
                  <c:v>1.25</c:v>
                </c:pt>
              </c:numCache>
            </c:numRef>
          </c:yVal>
          <c:bubbleSize>
            <c:numRef>
              <c:f>'Financiers et Comptables'!$F$7</c:f>
              <c:numCache>
                <c:formatCode>General</c:formatCode>
                <c:ptCount val="1"/>
                <c:pt idx="0">
                  <c:v>4</c:v>
                </c:pt>
              </c:numCache>
            </c:numRef>
          </c:bubbleSize>
          <c:bubble3D val="1"/>
          <c:extLst>
            <c:ext xmlns:c16="http://schemas.microsoft.com/office/drawing/2014/chart" uri="{C3380CC4-5D6E-409C-BE32-E72D297353CC}">
              <c16:uniqueId val="{00000002-C208-4554-A0C2-92A34A82EE55}"/>
            </c:ext>
          </c:extLst>
        </c:ser>
        <c:ser>
          <c:idx val="2"/>
          <c:order val="2"/>
          <c:tx>
            <c:strRef>
              <c:f>'Financiers et Comptables'!$A$12</c:f>
              <c:strCache>
                <c:ptCount val="1"/>
                <c:pt idx="0">
                  <c:v>Vol</c:v>
                </c:pt>
              </c:strCache>
            </c:strRef>
          </c:tx>
          <c:spPr>
            <a:solidFill>
              <a:srgbClr val="FFFFCC"/>
            </a:solidFill>
            <a:ln w="12700">
              <a:solidFill>
                <a:srgbClr val="000000"/>
              </a:solidFill>
              <a:prstDash val="solid"/>
            </a:ln>
          </c:spPr>
          <c:invertIfNegative val="0"/>
          <c:dLbls>
            <c:dLbl>
              <c:idx val="0"/>
              <c:layout>
                <c:manualLayout>
                  <c:x val="-7.8416392347518404E-2"/>
                  <c:y val="-2.9605855020988434E-3"/>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3-C208-4554-A0C2-92A34A82EE55}"/>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'Financiers et Comptables'!$D$12</c:f>
              <c:numCache>
                <c:formatCode>General</c:formatCode>
                <c:ptCount val="1"/>
                <c:pt idx="0">
                  <c:v>2.5</c:v>
                </c:pt>
              </c:numCache>
            </c:numRef>
          </c:xVal>
          <c:yVal>
            <c:numRef>
              <c:f>'Financiers et Comptables'!$C$12</c:f>
              <c:numCache>
                <c:formatCode>General</c:formatCode>
                <c:ptCount val="1"/>
                <c:pt idx="0">
                  <c:v>1</c:v>
                </c:pt>
              </c:numCache>
            </c:numRef>
          </c:yVal>
          <c:bubbleSize>
            <c:numRef>
              <c:f>'Financiers et Comptables'!$F$12</c:f>
              <c:numCache>
                <c:formatCode>General</c:formatCode>
                <c:ptCount val="1"/>
                <c:pt idx="0">
                  <c:v>2</c:v>
                </c:pt>
              </c:numCache>
            </c:numRef>
          </c:bubbleSize>
          <c:bubble3D val="1"/>
          <c:extLst>
            <c:ext xmlns:c16="http://schemas.microsoft.com/office/drawing/2014/chart" uri="{C3380CC4-5D6E-409C-BE32-E72D297353CC}">
              <c16:uniqueId val="{00000004-C208-4554-A0C2-92A34A82EE55}"/>
            </c:ext>
          </c:extLst>
        </c:ser>
        <c:ser>
          <c:idx val="3"/>
          <c:order val="3"/>
          <c:tx>
            <c:strRef>
              <c:f>'Financiers et Comptables'!$A$15</c:f>
              <c:strCache>
                <c:ptCount val="1"/>
                <c:pt idx="0">
                  <c:v>Gestion des disponibilités</c:v>
                </c:pt>
              </c:strCache>
            </c:strRef>
          </c:tx>
          <c:spPr>
            <a:solidFill>
              <a:srgbClr val="CCFFFF"/>
            </a:solidFill>
            <a:ln w="12700">
              <a:solidFill>
                <a:srgbClr val="000000"/>
              </a:solidFill>
              <a:prstDash val="solid"/>
            </a:ln>
          </c:spPr>
          <c:invertIfNegative val="0"/>
          <c:dLbls>
            <c:dLbl>
              <c:idx val="0"/>
              <c:layout>
                <c:manualLayout>
                  <c:x val="-4.4212626505419482E-2"/>
                  <c:y val="-5.9208259256830339E-3"/>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5-C208-4554-A0C2-92A34A82EE55}"/>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'Financiers et Comptables'!$D$15</c:f>
              <c:numCache>
                <c:formatCode>General</c:formatCode>
                <c:ptCount val="1"/>
                <c:pt idx="0">
                  <c:v>2.6666666666666665</c:v>
                </c:pt>
              </c:numCache>
            </c:numRef>
          </c:xVal>
          <c:yVal>
            <c:numRef>
              <c:f>'Financiers et Comptables'!$C$15</c:f>
              <c:numCache>
                <c:formatCode>General</c:formatCode>
                <c:ptCount val="1"/>
                <c:pt idx="0">
                  <c:v>1</c:v>
                </c:pt>
              </c:numCache>
            </c:numRef>
          </c:yVal>
          <c:bubbleSize>
            <c:numRef>
              <c:f>'Financiers et Comptables'!$F$15</c:f>
              <c:numCache>
                <c:formatCode>General</c:formatCode>
                <c:ptCount val="1"/>
                <c:pt idx="0">
                  <c:v>3</c:v>
                </c:pt>
              </c:numCache>
            </c:numRef>
          </c:bubbleSize>
          <c:bubble3D val="1"/>
          <c:extLst>
            <c:ext xmlns:c16="http://schemas.microsoft.com/office/drawing/2014/chart" uri="{C3380CC4-5D6E-409C-BE32-E72D297353CC}">
              <c16:uniqueId val="{00000006-C208-4554-A0C2-92A34A82EE55}"/>
            </c:ext>
          </c:extLst>
        </c:ser>
        <c:ser>
          <c:idx val="4"/>
          <c:order val="4"/>
          <c:tx>
            <c:strRef>
              <c:f>'Financiers et Comptables'!#REF!</c:f>
              <c:strCache>
                <c:ptCount val="1"/>
                <c:pt idx="0">
                  <c:v>#REF!</c:v>
                </c:pt>
              </c:strCache>
            </c:strRef>
          </c:tx>
          <c:spPr>
            <a:solidFill>
              <a:srgbClr val="660066"/>
            </a:solidFill>
            <a:ln w="12700">
              <a:solidFill>
                <a:srgbClr val="000000"/>
              </a:solidFill>
              <a:prstDash val="solid"/>
            </a:ln>
          </c:spPr>
          <c:invertIfNegative val="0"/>
          <c:dLbls>
            <c:dLbl>
              <c:idx val="0"/>
              <c:layout>
                <c:manualLayout>
                  <c:x val="-0.13774248376450043"/>
                  <c:y val="-7.9444754157433725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7-C208-4554-A0C2-92A34A82EE55}"/>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'Financiers et Comptables'!#REF!</c:f>
            </c:numRef>
          </c:xVal>
          <c:yVal>
            <c:numRef>
              <c:f>'Financiers et Comptables'!#REF!</c:f>
              <c:numCache>
                <c:formatCode>General</c:formatCode>
                <c:ptCount val="1"/>
                <c:pt idx="0">
                  <c:v>1</c:v>
                </c:pt>
              </c:numCache>
            </c:numRef>
          </c:yVal>
          <c:bubbleSize>
            <c:numRef>
              <c:f>'Financiers et Comptables'!#REF!</c:f>
              <c:numCache>
                <c:formatCode>General</c:formatCode>
                <c:ptCount val="1"/>
                <c:pt idx="0">
                  <c:v>1</c:v>
                </c:pt>
              </c:numCache>
            </c:numRef>
          </c:bubbleSize>
          <c:bubble3D val="1"/>
          <c:extLst>
            <c:ext xmlns:c16="http://schemas.microsoft.com/office/drawing/2014/chart" uri="{C3380CC4-5D6E-409C-BE32-E72D297353CC}">
              <c16:uniqueId val="{00000008-C208-4554-A0C2-92A34A82EE55}"/>
            </c:ext>
          </c:extLst>
        </c:ser>
        <c:ser>
          <c:idx val="5"/>
          <c:order val="5"/>
          <c:tx>
            <c:strRef>
              <c:f>'Financiers et Comptables'!$A$19</c:f>
              <c:strCache>
                <c:ptCount val="1"/>
                <c:pt idx="0">
                  <c:v>Reçus fiscaux</c:v>
                </c:pt>
              </c:strCache>
            </c:strRef>
          </c:tx>
          <c:spPr>
            <a:solidFill>
              <a:srgbClr val="FF8080"/>
            </a:solidFill>
            <a:ln w="12700">
              <a:solidFill>
                <a:srgbClr val="000000"/>
              </a:solidFill>
              <a:prstDash val="solid"/>
            </a:ln>
          </c:spPr>
          <c:invertIfNegative val="0"/>
          <c:dLbls>
            <c:dLbl>
              <c:idx val="0"/>
              <c:layout>
                <c:manualLayout>
                  <c:x val="-5.218347986100233E-2"/>
                  <c:y val="-3.3782551892606233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C208-4554-A0C2-92A34A82EE55}"/>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'Financiers et Comptables'!$D$19</c:f>
              <c:numCache>
                <c:formatCode>General</c:formatCode>
                <c:ptCount val="1"/>
                <c:pt idx="0">
                  <c:v>3</c:v>
                </c:pt>
              </c:numCache>
            </c:numRef>
          </c:xVal>
          <c:yVal>
            <c:numRef>
              <c:f>'Financiers et Comptables'!$C$19</c:f>
              <c:numCache>
                <c:formatCode>General</c:formatCode>
                <c:ptCount val="1"/>
                <c:pt idx="0">
                  <c:v>1</c:v>
                </c:pt>
              </c:numCache>
            </c:numRef>
          </c:yVal>
          <c:bubbleSize>
            <c:numRef>
              <c:f>'Financiers et Comptables'!$F$19</c:f>
              <c:numCache>
                <c:formatCode>General</c:formatCode>
                <c:ptCount val="1"/>
                <c:pt idx="0">
                  <c:v>1</c:v>
                </c:pt>
              </c:numCache>
            </c:numRef>
          </c:bubbleSize>
          <c:bubble3D val="1"/>
          <c:extLst>
            <c:ext xmlns:c16="http://schemas.microsoft.com/office/drawing/2014/chart" uri="{C3380CC4-5D6E-409C-BE32-E72D297353CC}">
              <c16:uniqueId val="{0000000A-C208-4554-A0C2-92A34A82EE55}"/>
            </c:ext>
          </c:extLst>
        </c:ser>
        <c:ser>
          <c:idx val="6"/>
          <c:order val="6"/>
          <c:tx>
            <c:strRef>
              <c:f>'Financiers et Comptables'!$A$21</c:f>
              <c:strCache>
                <c:ptCount val="1"/>
                <c:pt idx="0">
                  <c:v>Politique salariale</c:v>
                </c:pt>
              </c:strCache>
            </c:strRef>
          </c:tx>
          <c:spPr>
            <a:solidFill>
              <a:srgbClr val="0066CC"/>
            </a:solidFill>
            <a:ln w="12700">
              <a:solidFill>
                <a:srgbClr val="000000"/>
              </a:solidFill>
              <a:prstDash val="solid"/>
            </a:ln>
          </c:spPr>
          <c:invertIfNegative val="0"/>
          <c:dLbls>
            <c:dLbl>
              <c:idx val="0"/>
              <c:layout>
                <c:manualLayout>
                  <c:x val="-0.18647961006445563"/>
                  <c:y val="-4.5198102458813172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C208-4554-A0C2-92A34A82EE55}"/>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'Financiers et Comptables'!$D$21</c:f>
              <c:numCache>
                <c:formatCode>General</c:formatCode>
                <c:ptCount val="1"/>
                <c:pt idx="0">
                  <c:v>1</c:v>
                </c:pt>
              </c:numCache>
            </c:numRef>
          </c:xVal>
          <c:yVal>
            <c:numRef>
              <c:f>'Financiers et Comptables'!$C$21</c:f>
              <c:numCache>
                <c:formatCode>General</c:formatCode>
                <c:ptCount val="1"/>
                <c:pt idx="0">
                  <c:v>1</c:v>
                </c:pt>
              </c:numCache>
            </c:numRef>
          </c:yVal>
          <c:bubbleSize>
            <c:numRef>
              <c:f>'Financiers et Comptables'!$F$21</c:f>
              <c:numCache>
                <c:formatCode>General</c:formatCode>
                <c:ptCount val="1"/>
                <c:pt idx="0">
                  <c:v>1</c:v>
                </c:pt>
              </c:numCache>
            </c:numRef>
          </c:bubbleSize>
          <c:bubble3D val="1"/>
          <c:extLst>
            <c:ext xmlns:c16="http://schemas.microsoft.com/office/drawing/2014/chart" uri="{C3380CC4-5D6E-409C-BE32-E72D297353CC}">
              <c16:uniqueId val="{0000000C-C208-4554-A0C2-92A34A82EE55}"/>
            </c:ext>
          </c:extLst>
        </c:ser>
        <c:ser>
          <c:idx val="7"/>
          <c:order val="7"/>
          <c:tx>
            <c:strRef>
              <c:f>'Financiers et Comptables'!#REF!</c:f>
              <c:strCache>
                <c:ptCount val="1"/>
                <c:pt idx="0">
                  <c:v>#REF!</c:v>
                </c:pt>
              </c:strCache>
            </c:strRef>
          </c:tx>
          <c:spPr>
            <a:solidFill>
              <a:srgbClr val="CCCCFF"/>
            </a:solidFill>
            <a:ln w="12700">
              <a:solidFill>
                <a:srgbClr val="000000"/>
              </a:solidFill>
              <a:prstDash val="solid"/>
            </a:ln>
          </c:spPr>
          <c:invertIfNegative val="0"/>
          <c:dLbls>
            <c:dLbl>
              <c:idx val="0"/>
              <c:layout>
                <c:manualLayout>
                  <c:x val="-9.9114942955475197E-2"/>
                  <c:y val="5.2975632410565805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C208-4554-A0C2-92A34A82EE55}"/>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'Financiers et Comptables'!#REF!</c:f>
            </c:numRef>
          </c:xVal>
          <c:yVal>
            <c:numRef>
              <c:f>'Financiers et Comptables'!#REF!</c:f>
              <c:numCache>
                <c:formatCode>General</c:formatCode>
                <c:ptCount val="1"/>
                <c:pt idx="0">
                  <c:v>1</c:v>
                </c:pt>
              </c:numCache>
            </c:numRef>
          </c:yVal>
          <c:bubbleSize>
            <c:numRef>
              <c:f>'Financiers et Comptables'!#REF!</c:f>
              <c:numCache>
                <c:formatCode>General</c:formatCode>
                <c:ptCount val="1"/>
                <c:pt idx="0">
                  <c:v>1</c:v>
                </c:pt>
              </c:numCache>
            </c:numRef>
          </c:bubbleSize>
          <c:bubble3D val="1"/>
          <c:extLst>
            <c:ext xmlns:c16="http://schemas.microsoft.com/office/drawing/2014/chart" uri="{C3380CC4-5D6E-409C-BE32-E72D297353CC}">
              <c16:uniqueId val="{0000000E-C208-4554-A0C2-92A34A82EE55}"/>
            </c:ext>
          </c:extLst>
        </c:ser>
        <c:dLbls>
          <c:showLegendKey val="0"/>
          <c:showVal val="0"/>
          <c:showCatName val="0"/>
          <c:showSerName val="1"/>
          <c:showPercent val="0"/>
          <c:showBubbleSize val="0"/>
        </c:dLbls>
        <c:bubbleScale val="100"/>
        <c:showNegBubbles val="0"/>
        <c:axId val="830952752"/>
        <c:axId val="830955472"/>
      </c:bubbleChart>
      <c:valAx>
        <c:axId val="830952752"/>
        <c:scaling>
          <c:orientation val="minMax"/>
        </c:scaling>
        <c:delete val="0"/>
        <c:axPos val="b"/>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fr-FR"/>
                  <a:t>Impact</a:t>
                </a:r>
              </a:p>
            </c:rich>
          </c:tx>
          <c:layout>
            <c:manualLayout>
              <c:xMode val="edge"/>
              <c:yMode val="edge"/>
              <c:x val="0.36823142594540309"/>
              <c:y val="0.8995452965639568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830955472"/>
        <c:crosses val="autoZero"/>
        <c:crossBetween val="midCat"/>
      </c:valAx>
      <c:valAx>
        <c:axId val="830955472"/>
        <c:scaling>
          <c:orientation val="minMax"/>
          <c:max val="5"/>
        </c:scaling>
        <c:delete val="0"/>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fr-FR"/>
                  <a:t>Prob</a:t>
                </a:r>
              </a:p>
            </c:rich>
          </c:tx>
          <c:layout>
            <c:manualLayout>
              <c:xMode val="edge"/>
              <c:yMode val="edge"/>
              <c:x val="1.9253910950661854E-2"/>
              <c:y val="0.45433885832764054"/>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830952752"/>
        <c:crosses val="autoZero"/>
        <c:crossBetween val="midCat"/>
        <c:majorUnit val="1"/>
      </c:valAx>
      <c:spPr>
        <a:gradFill flip="none" rotWithShape="1">
          <a:gsLst>
            <a:gs pos="0">
              <a:schemeClr val="bg1"/>
            </a:gs>
            <a:gs pos="45000">
              <a:srgbClr val="FF7A00"/>
            </a:gs>
            <a:gs pos="70000">
              <a:srgbClr val="FF0300"/>
            </a:gs>
            <a:gs pos="100000">
              <a:srgbClr val="4D0808"/>
            </a:gs>
          </a:gsLst>
          <a:path path="circle">
            <a:fillToRect t="100000" r="100000"/>
          </a:path>
          <a:tileRect l="-100000" b="-100000"/>
        </a:gra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fr-FR"/>
    </a:p>
  </c:txPr>
  <c:printSettings>
    <c:headerFooter alignWithMargins="0"/>
    <c:pageMargins b="0.98425196899999978" l="0.78740157499999996" r="0.78740157499999996" t="0.98425196899999978" header="0.49212598450000011" footer="0.4921259845000001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25" b="1" i="0" u="none" strike="noStrike" baseline="0">
                <a:solidFill>
                  <a:srgbClr val="000000"/>
                </a:solidFill>
                <a:latin typeface="Arial"/>
                <a:ea typeface="Arial"/>
                <a:cs typeface="Arial"/>
              </a:defRPr>
            </a:pPr>
            <a:r>
              <a:rPr lang="fr-FR"/>
              <a:t>Risques Juridiques</a:t>
            </a:r>
          </a:p>
        </c:rich>
      </c:tx>
      <c:layout>
        <c:manualLayout>
          <c:xMode val="edge"/>
          <c:yMode val="edge"/>
          <c:x val="0.37910110567892258"/>
          <c:y val="3.050108932461874E-2"/>
        </c:manualLayout>
      </c:layout>
      <c:overlay val="0"/>
      <c:spPr>
        <a:noFill/>
        <a:ln w="25400">
          <a:noFill/>
        </a:ln>
      </c:spPr>
    </c:title>
    <c:autoTitleDeleted val="0"/>
    <c:plotArea>
      <c:layout>
        <c:manualLayout>
          <c:layoutTarget val="inner"/>
          <c:xMode val="edge"/>
          <c:yMode val="edge"/>
          <c:x val="0.13756644854353323"/>
          <c:y val="0.20727304929672971"/>
          <c:w val="0.54762028554829578"/>
          <c:h val="0.60909185538951283"/>
        </c:manualLayout>
      </c:layout>
      <c:bubbleChart>
        <c:varyColors val="0"/>
        <c:ser>
          <c:idx val="0"/>
          <c:order val="0"/>
          <c:tx>
            <c:strRef>
              <c:f>Juridiques!$A$7</c:f>
              <c:strCache>
                <c:ptCount val="1"/>
                <c:pt idx="0">
                  <c:v>Risques juridiques </c:v>
                </c:pt>
              </c:strCache>
            </c:strRef>
          </c:tx>
          <c:spPr>
            <a:solidFill>
              <a:srgbClr val="9999FF"/>
            </a:solidFill>
            <a:ln w="12700">
              <a:solidFill>
                <a:srgbClr val="000000"/>
              </a:solidFill>
              <a:prstDash val="solid"/>
            </a:ln>
          </c:spPr>
          <c:invertIfNegative val="0"/>
          <c:dLbls>
            <c:dLbl>
              <c:idx val="0"/>
              <c:layout>
                <c:manualLayout>
                  <c:x val="-5.5767972077353949E-2"/>
                  <c:y val="-8.2345966777212981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7550-4F39-B702-DA87E95A9B85}"/>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Juridiques!$D$7</c:f>
              <c:numCache>
                <c:formatCode>General</c:formatCode>
                <c:ptCount val="1"/>
                <c:pt idx="0">
                  <c:v>2.5</c:v>
                </c:pt>
              </c:numCache>
            </c:numRef>
          </c:xVal>
          <c:yVal>
            <c:numRef>
              <c:f>Juridiques!$C$7</c:f>
              <c:numCache>
                <c:formatCode>General</c:formatCode>
                <c:ptCount val="1"/>
                <c:pt idx="0">
                  <c:v>1.2</c:v>
                </c:pt>
              </c:numCache>
            </c:numRef>
          </c:yVal>
          <c:bubbleSize>
            <c:numRef>
              <c:f>Juridiques!$F$7</c:f>
              <c:numCache>
                <c:formatCode>General</c:formatCode>
                <c:ptCount val="1"/>
                <c:pt idx="0">
                  <c:v>9</c:v>
                </c:pt>
              </c:numCache>
            </c:numRef>
          </c:bubbleSize>
          <c:bubble3D val="1"/>
          <c:extLst>
            <c:ext xmlns:c16="http://schemas.microsoft.com/office/drawing/2014/chart" uri="{C3380CC4-5D6E-409C-BE32-E72D297353CC}">
              <c16:uniqueId val="{00000001-7550-4F39-B702-DA87E95A9B85}"/>
            </c:ext>
          </c:extLst>
        </c:ser>
        <c:ser>
          <c:idx val="1"/>
          <c:order val="1"/>
          <c:tx>
            <c:strRef>
              <c:f>Juridiques!$A$3</c:f>
              <c:strCache>
                <c:ptCount val="1"/>
                <c:pt idx="0">
                  <c:v>Responsabilitees engagees</c:v>
                </c:pt>
              </c:strCache>
            </c:strRef>
          </c:tx>
          <c:invertIfNegative val="0"/>
          <c:dLbls>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Juridiques!$C$3</c:f>
              <c:numCache>
                <c:formatCode>General</c:formatCode>
                <c:ptCount val="1"/>
                <c:pt idx="0">
                  <c:v>1</c:v>
                </c:pt>
              </c:numCache>
            </c:numRef>
          </c:xVal>
          <c:yVal>
            <c:numRef>
              <c:f>Juridiques!$D$3</c:f>
              <c:numCache>
                <c:formatCode>General</c:formatCode>
                <c:ptCount val="1"/>
                <c:pt idx="0">
                  <c:v>3</c:v>
                </c:pt>
              </c:numCache>
            </c:numRef>
          </c:yVal>
          <c:bubbleSize>
            <c:numRef>
              <c:f>Juridiques!$F$3</c:f>
              <c:numCache>
                <c:formatCode>General</c:formatCode>
                <c:ptCount val="1"/>
                <c:pt idx="0">
                  <c:v>3</c:v>
                </c:pt>
              </c:numCache>
            </c:numRef>
          </c:bubbleSize>
          <c:bubble3D val="1"/>
          <c:extLst>
            <c:ext xmlns:c16="http://schemas.microsoft.com/office/drawing/2014/chart" uri="{C3380CC4-5D6E-409C-BE32-E72D297353CC}">
              <c16:uniqueId val="{00000000-EAFD-1245-8CCE-1607F2B579F3}"/>
            </c:ext>
          </c:extLst>
        </c:ser>
        <c:dLbls>
          <c:showLegendKey val="0"/>
          <c:showVal val="0"/>
          <c:showCatName val="0"/>
          <c:showSerName val="1"/>
          <c:showPercent val="0"/>
          <c:showBubbleSize val="0"/>
        </c:dLbls>
        <c:bubbleScale val="100"/>
        <c:showNegBubbles val="0"/>
        <c:axId val="829331632"/>
        <c:axId val="829327280"/>
      </c:bubbleChart>
      <c:valAx>
        <c:axId val="829331632"/>
        <c:scaling>
          <c:orientation val="minMax"/>
          <c:min val="0"/>
        </c:scaling>
        <c:delete val="0"/>
        <c:axPos val="b"/>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fr-FR"/>
                  <a:t>Impact</a:t>
                </a:r>
              </a:p>
            </c:rich>
          </c:tx>
          <c:layout>
            <c:manualLayout>
              <c:xMode val="edge"/>
              <c:yMode val="edge"/>
              <c:x val="0.35844496959143785"/>
              <c:y val="0.9041412633878281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829327280"/>
        <c:crosses val="autoZero"/>
        <c:crossBetween val="midCat"/>
      </c:valAx>
      <c:valAx>
        <c:axId val="829327280"/>
        <c:scaling>
          <c:orientation val="minMax"/>
          <c:max val="5"/>
          <c:min val="0"/>
        </c:scaling>
        <c:delete val="0"/>
        <c:axPos val="l"/>
        <c:majorGridlines>
          <c:spPr>
            <a:ln w="3175">
              <a:solidFill>
                <a:srgbClr val="000000"/>
              </a:solidFill>
              <a:prstDash val="solid"/>
            </a:ln>
          </c:spPr>
        </c:majorGridlines>
        <c:title>
          <c:tx>
            <c:rich>
              <a:bodyPr rot="0" vert="horz"/>
              <a:lstStyle/>
              <a:p>
                <a:pPr algn="ctr">
                  <a:defRPr sz="1200" b="1" i="0" u="none" strike="noStrike" baseline="0">
                    <a:solidFill>
                      <a:srgbClr val="000000"/>
                    </a:solidFill>
                    <a:latin typeface="Arial"/>
                    <a:ea typeface="Arial"/>
                    <a:cs typeface="Arial"/>
                  </a:defRPr>
                </a:pPr>
                <a:r>
                  <a:rPr lang="fr-FR"/>
                  <a:t>Prob</a:t>
                </a:r>
              </a:p>
            </c:rich>
          </c:tx>
          <c:layout>
            <c:manualLayout>
              <c:xMode val="edge"/>
              <c:yMode val="edge"/>
              <c:x val="8.3839611178614826E-2"/>
              <c:y val="7.8431601278598356E-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829331632"/>
        <c:crosses val="autoZero"/>
        <c:crossBetween val="midCat"/>
        <c:majorUnit val="1"/>
      </c:valAx>
      <c:spPr>
        <a:gradFill flip="none" rotWithShape="1">
          <a:gsLst>
            <a:gs pos="0">
              <a:schemeClr val="bg1"/>
            </a:gs>
            <a:gs pos="45000">
              <a:srgbClr val="FF7A00"/>
            </a:gs>
            <a:gs pos="70000">
              <a:srgbClr val="FF0300"/>
            </a:gs>
            <a:gs pos="100000">
              <a:srgbClr val="4D0808"/>
            </a:gs>
          </a:gsLst>
          <a:path path="circle">
            <a:fillToRect t="100000" r="100000"/>
          </a:path>
          <a:tileRect l="-100000" b="-100000"/>
        </a:gradFill>
        <a:ln w="12700">
          <a:solidFill>
            <a:srgbClr val="808080"/>
          </a:solidFill>
          <a:prstDash val="solid"/>
        </a:ln>
      </c:spPr>
    </c:plotArea>
    <c:legend>
      <c:legendPos val="r"/>
      <c:layout>
        <c:manualLayout>
          <c:xMode val="edge"/>
          <c:yMode val="edge"/>
          <c:x val="0.62566274526591414"/>
          <c:y val="0.30111445493397088"/>
          <c:w val="0.3126104711510661"/>
          <c:h val="9.9896020850796782E-2"/>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fr-FR"/>
    </a:p>
  </c:txPr>
  <c:printSettings>
    <c:headerFooter alignWithMargins="0"/>
    <c:pageMargins b="0.98425196899999978" l="0.78740157499999996" r="0.78740157499999996" t="0.98425196899999978" header="0.49212598450000011" footer="0.4921259845000001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75" b="1" i="0" u="none" strike="noStrike" baseline="0">
                <a:solidFill>
                  <a:srgbClr val="000000"/>
                </a:solidFill>
                <a:latin typeface="Arial"/>
                <a:ea typeface="Arial"/>
                <a:cs typeface="Arial"/>
              </a:defRPr>
            </a:pPr>
            <a:r>
              <a:rPr lang="fr-FR"/>
              <a:t>Risques de Réputation</a:t>
            </a:r>
          </a:p>
        </c:rich>
      </c:tx>
      <c:layout>
        <c:manualLayout>
          <c:xMode val="edge"/>
          <c:yMode val="edge"/>
          <c:x val="0.35419300372184387"/>
          <c:y val="3.1963470319634701E-2"/>
        </c:manualLayout>
      </c:layout>
      <c:overlay val="0"/>
      <c:spPr>
        <a:noFill/>
        <a:ln w="25400">
          <a:noFill/>
        </a:ln>
      </c:spPr>
    </c:title>
    <c:autoTitleDeleted val="0"/>
    <c:plotArea>
      <c:layout>
        <c:manualLayout>
          <c:layoutTarget val="inner"/>
          <c:xMode val="edge"/>
          <c:yMode val="edge"/>
          <c:x val="0.13274354720153805"/>
          <c:y val="0.20761914416812882"/>
          <c:w val="0.57775048639145621"/>
          <c:h val="0.60000027901798691"/>
        </c:manualLayout>
      </c:layout>
      <c:bubbleChart>
        <c:varyColors val="0"/>
        <c:ser>
          <c:idx val="0"/>
          <c:order val="0"/>
          <c:tx>
            <c:strRef>
              <c:f>'Communication et Réputation'!$A$3</c:f>
              <c:strCache>
                <c:ptCount val="1"/>
                <c:pt idx="0">
                  <c:v>Atteinte à la réputation ayant une origine interne</c:v>
                </c:pt>
              </c:strCache>
            </c:strRef>
          </c:tx>
          <c:spPr>
            <a:solidFill>
              <a:srgbClr val="9999FF"/>
            </a:solidFill>
            <a:ln w="12700">
              <a:solidFill>
                <a:srgbClr val="000000"/>
              </a:solidFill>
              <a:prstDash val="solid"/>
            </a:ln>
          </c:spPr>
          <c:invertIfNegative val="0"/>
          <c:dLbls>
            <c:dLbl>
              <c:idx val="0"/>
              <c:layout>
                <c:manualLayout>
                  <c:x val="-4.8244729895864959E-2"/>
                  <c:y val="6.5304384709402835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788C-432A-88E5-66742F2C4389}"/>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'Communication et Réputation'!$D$3</c:f>
              <c:numCache>
                <c:formatCode>General</c:formatCode>
                <c:ptCount val="1"/>
                <c:pt idx="0">
                  <c:v>4</c:v>
                </c:pt>
              </c:numCache>
            </c:numRef>
          </c:xVal>
          <c:yVal>
            <c:numRef>
              <c:f>'Communication et Réputation'!$C$3</c:f>
              <c:numCache>
                <c:formatCode>General</c:formatCode>
                <c:ptCount val="1"/>
                <c:pt idx="0">
                  <c:v>3</c:v>
                </c:pt>
              </c:numCache>
            </c:numRef>
          </c:yVal>
          <c:bubbleSize>
            <c:numRef>
              <c:f>'Communication et Réputation'!$F$3</c:f>
              <c:numCache>
                <c:formatCode>General</c:formatCode>
                <c:ptCount val="1"/>
                <c:pt idx="0">
                  <c:v>4</c:v>
                </c:pt>
              </c:numCache>
            </c:numRef>
          </c:bubbleSize>
          <c:bubble3D val="1"/>
          <c:extLst>
            <c:ext xmlns:c16="http://schemas.microsoft.com/office/drawing/2014/chart" uri="{C3380CC4-5D6E-409C-BE32-E72D297353CC}">
              <c16:uniqueId val="{00000001-788C-432A-88E5-66742F2C4389}"/>
            </c:ext>
          </c:extLst>
        </c:ser>
        <c:ser>
          <c:idx val="1"/>
          <c:order val="1"/>
          <c:tx>
            <c:strRef>
              <c:f>'Communication et Réputation'!$A$9</c:f>
              <c:strCache>
                <c:ptCount val="1"/>
                <c:pt idx="0">
                  <c:v>Qualité de la communication interne</c:v>
                </c:pt>
              </c:strCache>
            </c:strRef>
          </c:tx>
          <c:spPr>
            <a:solidFill>
              <a:srgbClr val="993366"/>
            </a:solidFill>
            <a:ln w="12700">
              <a:solidFill>
                <a:srgbClr val="000000"/>
              </a:solidFill>
              <a:prstDash val="solid"/>
            </a:ln>
          </c:spPr>
          <c:invertIfNegative val="0"/>
          <c:dLbls>
            <c:dLbl>
              <c:idx val="0"/>
              <c:layout>
                <c:manualLayout>
                  <c:x val="-0.22998992645354946"/>
                  <c:y val="-7.5327504576285675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788C-432A-88E5-66742F2C4389}"/>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'Communication et Réputation'!$D$9</c:f>
              <c:numCache>
                <c:formatCode>General</c:formatCode>
                <c:ptCount val="1"/>
                <c:pt idx="0">
                  <c:v>2</c:v>
                </c:pt>
              </c:numCache>
            </c:numRef>
          </c:xVal>
          <c:yVal>
            <c:numRef>
              <c:f>'Communication et Réputation'!$C$9</c:f>
              <c:numCache>
                <c:formatCode>General</c:formatCode>
                <c:ptCount val="1"/>
                <c:pt idx="0">
                  <c:v>2</c:v>
                </c:pt>
              </c:numCache>
            </c:numRef>
          </c:yVal>
          <c:bubbleSize>
            <c:numRef>
              <c:f>'Communication et Réputation'!$F$9</c:f>
              <c:numCache>
                <c:formatCode>General</c:formatCode>
                <c:ptCount val="1"/>
                <c:pt idx="0">
                  <c:v>2</c:v>
                </c:pt>
              </c:numCache>
            </c:numRef>
          </c:bubbleSize>
          <c:bubble3D val="1"/>
          <c:extLst>
            <c:ext xmlns:c16="http://schemas.microsoft.com/office/drawing/2014/chart" uri="{C3380CC4-5D6E-409C-BE32-E72D297353CC}">
              <c16:uniqueId val="{00000003-788C-432A-88E5-66742F2C4389}"/>
            </c:ext>
          </c:extLst>
        </c:ser>
        <c:ser>
          <c:idx val="2"/>
          <c:order val="2"/>
          <c:tx>
            <c:strRef>
              <c:f>'Communication et Réputation'!$A$12</c:f>
              <c:strCache>
                <c:ptCount val="1"/>
                <c:pt idx="0">
                  <c:v>Qualité de la communication externe</c:v>
                </c:pt>
              </c:strCache>
            </c:strRef>
          </c:tx>
          <c:spPr>
            <a:solidFill>
              <a:srgbClr val="FFFFCC"/>
            </a:solidFill>
            <a:ln w="12700">
              <a:solidFill>
                <a:srgbClr val="000000"/>
              </a:solidFill>
              <a:prstDash val="solid"/>
            </a:ln>
          </c:spPr>
          <c:invertIfNegative val="0"/>
          <c:dLbls>
            <c:dLbl>
              <c:idx val="0"/>
              <c:layout>
                <c:manualLayout>
                  <c:x val="-7.4758363966366079E-2"/>
                  <c:y val="-8.4010917495842191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788C-432A-88E5-66742F2C4389}"/>
                </c:ext>
              </c:extLst>
            </c:dLbl>
            <c:spPr>
              <a:noFill/>
              <a:ln w="25400">
                <a:noFill/>
              </a:ln>
            </c:spPr>
            <c:txPr>
              <a:bodyPr/>
              <a:lstStyle/>
              <a:p>
                <a:pPr>
                  <a:defRPr sz="1200" b="0" i="0" u="none" strike="noStrike" baseline="0">
                    <a:solidFill>
                      <a:srgbClr val="000000"/>
                    </a:solidFill>
                    <a:latin typeface="Arial"/>
                    <a:ea typeface="Arial"/>
                    <a:cs typeface="Arial"/>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'Communication et Réputation'!$D$12</c:f>
              <c:numCache>
                <c:formatCode>General</c:formatCode>
                <c:ptCount val="1"/>
                <c:pt idx="0">
                  <c:v>2.4285714285714284</c:v>
                </c:pt>
              </c:numCache>
            </c:numRef>
          </c:xVal>
          <c:yVal>
            <c:numRef>
              <c:f>'Communication et Réputation'!$C$12</c:f>
              <c:numCache>
                <c:formatCode>General</c:formatCode>
                <c:ptCount val="1"/>
                <c:pt idx="0">
                  <c:v>2.1428571428571428</c:v>
                </c:pt>
              </c:numCache>
            </c:numRef>
          </c:yVal>
          <c:bubbleSize>
            <c:numRef>
              <c:f>'Communication et Réputation'!$F$12</c:f>
              <c:numCache>
                <c:formatCode>General</c:formatCode>
                <c:ptCount val="1"/>
                <c:pt idx="0">
                  <c:v>2</c:v>
                </c:pt>
              </c:numCache>
            </c:numRef>
          </c:bubbleSize>
          <c:bubble3D val="1"/>
          <c:extLst>
            <c:ext xmlns:c16="http://schemas.microsoft.com/office/drawing/2014/chart" uri="{C3380CC4-5D6E-409C-BE32-E72D297353CC}">
              <c16:uniqueId val="{00000005-788C-432A-88E5-66742F2C4389}"/>
            </c:ext>
          </c:extLst>
        </c:ser>
        <c:ser>
          <c:idx val="3"/>
          <c:order val="3"/>
          <c:tx>
            <c:strRef>
              <c:f>'Communication et Réputation'!$A$5</c:f>
              <c:strCache>
                <c:ptCount val="1"/>
                <c:pt idx="0">
                  <c:v>Atteinte à la réputation ayant une origine externe</c:v>
                </c:pt>
              </c:strCache>
            </c:strRef>
          </c:tx>
          <c:invertIfNegative val="0"/>
          <c:dLbls>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'Communication et Réputation'!$C$5</c:f>
              <c:numCache>
                <c:formatCode>General</c:formatCode>
                <c:ptCount val="1"/>
                <c:pt idx="0">
                  <c:v>1.6666666666666667</c:v>
                </c:pt>
              </c:numCache>
            </c:numRef>
          </c:xVal>
          <c:yVal>
            <c:numRef>
              <c:f>'Communication et Réputation'!$D$5</c:f>
              <c:numCache>
                <c:formatCode>General</c:formatCode>
                <c:ptCount val="1"/>
                <c:pt idx="0">
                  <c:v>3.3333333333333335</c:v>
                </c:pt>
              </c:numCache>
            </c:numRef>
          </c:yVal>
          <c:bubbleSize>
            <c:numRef>
              <c:f>'Communication et Réputation'!$F$5</c:f>
              <c:numCache>
                <c:formatCode>General</c:formatCode>
                <c:ptCount val="1"/>
                <c:pt idx="0">
                  <c:v>2</c:v>
                </c:pt>
              </c:numCache>
            </c:numRef>
          </c:bubbleSize>
          <c:bubble3D val="1"/>
          <c:extLst>
            <c:ext xmlns:c16="http://schemas.microsoft.com/office/drawing/2014/chart" uri="{C3380CC4-5D6E-409C-BE32-E72D297353CC}">
              <c16:uniqueId val="{00000000-B96F-6047-9293-75A81D758144}"/>
            </c:ext>
          </c:extLst>
        </c:ser>
        <c:dLbls>
          <c:showLegendKey val="0"/>
          <c:showVal val="0"/>
          <c:showCatName val="0"/>
          <c:showSerName val="1"/>
          <c:showPercent val="0"/>
          <c:showBubbleSize val="0"/>
        </c:dLbls>
        <c:bubbleScale val="100"/>
        <c:showNegBubbles val="0"/>
        <c:axId val="829327824"/>
        <c:axId val="829332176"/>
      </c:bubbleChart>
      <c:valAx>
        <c:axId val="829327824"/>
        <c:scaling>
          <c:orientation val="minMax"/>
        </c:scaling>
        <c:delete val="0"/>
        <c:axPos val="b"/>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fr-FR"/>
                  <a:t>Impact</a:t>
                </a:r>
              </a:p>
            </c:rich>
          </c:tx>
          <c:layout>
            <c:manualLayout>
              <c:xMode val="edge"/>
              <c:yMode val="edge"/>
              <c:x val="0.3729664705553859"/>
              <c:y val="0.8995452965639568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829332176"/>
        <c:crosses val="autoZero"/>
        <c:crossBetween val="midCat"/>
      </c:valAx>
      <c:valAx>
        <c:axId val="829332176"/>
        <c:scaling>
          <c:orientation val="minMax"/>
          <c:max val="5"/>
        </c:scaling>
        <c:delete val="0"/>
        <c:axPos val="l"/>
        <c:majorGridlines>
          <c:spPr>
            <a:ln w="3175">
              <a:solidFill>
                <a:srgbClr val="000000"/>
              </a:solidFill>
              <a:prstDash val="solid"/>
            </a:ln>
          </c:spPr>
        </c:majorGridlines>
        <c:title>
          <c:tx>
            <c:rich>
              <a:bodyPr rot="0" vert="horz"/>
              <a:lstStyle/>
              <a:p>
                <a:pPr algn="ctr">
                  <a:defRPr sz="1200" b="1" i="0" u="none" strike="noStrike" baseline="0">
                    <a:solidFill>
                      <a:srgbClr val="000000"/>
                    </a:solidFill>
                    <a:latin typeface="Arial"/>
                    <a:ea typeface="Arial"/>
                    <a:cs typeface="Arial"/>
                  </a:defRPr>
                </a:pPr>
                <a:r>
                  <a:rPr lang="fr-FR"/>
                  <a:t>Prob</a:t>
                </a:r>
              </a:p>
            </c:rich>
          </c:tx>
          <c:layout>
            <c:manualLayout>
              <c:xMode val="edge"/>
              <c:yMode val="edge"/>
              <c:x val="8.7609511889862324E-2"/>
              <c:y val="9.1324440609307417E-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829327824"/>
        <c:crosses val="autoZero"/>
        <c:crossBetween val="midCat"/>
        <c:majorUnit val="1"/>
      </c:valAx>
      <c:spPr>
        <a:gradFill flip="none" rotWithShape="1">
          <a:gsLst>
            <a:gs pos="0">
              <a:schemeClr val="bg1"/>
            </a:gs>
            <a:gs pos="45000">
              <a:srgbClr val="FF7A00"/>
            </a:gs>
            <a:gs pos="70000">
              <a:srgbClr val="FF0300"/>
            </a:gs>
            <a:gs pos="100000">
              <a:srgbClr val="4D0808"/>
            </a:gs>
          </a:gsLst>
          <a:path path="circle">
            <a:fillToRect t="100000" r="100000"/>
          </a:path>
          <a:tileRect l="-100000" b="-100000"/>
        </a:gradFill>
        <a:ln w="12700">
          <a:solidFill>
            <a:srgbClr val="808080"/>
          </a:solidFill>
          <a:prstDash val="solid"/>
        </a:ln>
      </c:spPr>
    </c:plotArea>
    <c:legend>
      <c:legendPos val="r"/>
      <c:layout>
        <c:manualLayout>
          <c:xMode val="edge"/>
          <c:yMode val="edge"/>
          <c:x val="0.6890022211889355"/>
          <c:y val="0.42285733949839077"/>
          <c:w val="0.31099783853396734"/>
          <c:h val="0.3454509685375251"/>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fr-FR"/>
    </a:p>
  </c:txPr>
  <c:printSettings>
    <c:headerFooter alignWithMargins="0"/>
    <c:pageMargins b="0.98425196899999978" l="0.78740157499999996" r="0.78740157499999996" t="0.98425196899999978" header="0.49212598450000011" footer="0.4921259845000001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a:t>Risques informatiques</a:t>
            </a:r>
          </a:p>
        </c:rich>
      </c:tx>
      <c:layout>
        <c:manualLayout>
          <c:xMode val="edge"/>
          <c:yMode val="edge"/>
          <c:x val="0.36004784688995223"/>
          <c:y val="2.9821073558648114E-2"/>
        </c:manualLayout>
      </c:layout>
      <c:overlay val="0"/>
      <c:spPr>
        <a:noFill/>
        <a:ln w="25400">
          <a:noFill/>
        </a:ln>
      </c:spPr>
    </c:title>
    <c:autoTitleDeleted val="0"/>
    <c:plotArea>
      <c:layout>
        <c:manualLayout>
          <c:layoutTarget val="inner"/>
          <c:xMode val="edge"/>
          <c:yMode val="edge"/>
          <c:x val="0.12010451520206634"/>
          <c:y val="0.19568854245786446"/>
          <c:w val="0.52349902821770222"/>
          <c:h val="0.63847532920574412"/>
        </c:manualLayout>
      </c:layout>
      <c:bubbleChart>
        <c:varyColors val="0"/>
        <c:ser>
          <c:idx val="0"/>
          <c:order val="0"/>
          <c:tx>
            <c:strRef>
              <c:f>Informatique!$A$3</c:f>
              <c:strCache>
                <c:ptCount val="1"/>
                <c:pt idx="0">
                  <c:v>Utilisation du materiel informatique, logiciels, etc.</c:v>
                </c:pt>
              </c:strCache>
            </c:strRef>
          </c:tx>
          <c:spPr>
            <a:solidFill>
              <a:srgbClr val="9999FF"/>
            </a:solidFill>
            <a:ln w="12700">
              <a:solidFill>
                <a:srgbClr val="000000"/>
              </a:solidFill>
              <a:prstDash val="solid"/>
            </a:ln>
          </c:spPr>
          <c:invertIfNegative val="0"/>
          <c:dLbls>
            <c:dLbl>
              <c:idx val="0"/>
              <c:layout>
                <c:manualLayout>
                  <c:x val="-0.14178251641989725"/>
                  <c:y val="-7.5930975824841096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9F4B-46A7-B56D-9CD0DCAD01E8}"/>
                </c:ext>
              </c:extLst>
            </c:dLbl>
            <c:spPr>
              <a:noFill/>
              <a:ln w="25400">
                <a:noFill/>
              </a:ln>
            </c:sp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Informatique!$D$3</c:f>
              <c:numCache>
                <c:formatCode>General</c:formatCode>
                <c:ptCount val="1"/>
                <c:pt idx="0">
                  <c:v>2.6666666666666665</c:v>
                </c:pt>
              </c:numCache>
            </c:numRef>
          </c:xVal>
          <c:yVal>
            <c:numRef>
              <c:f>Informatique!$C$3</c:f>
              <c:numCache>
                <c:formatCode>General</c:formatCode>
                <c:ptCount val="1"/>
                <c:pt idx="0">
                  <c:v>1.1666666666666667</c:v>
                </c:pt>
              </c:numCache>
            </c:numRef>
          </c:yVal>
          <c:bubbleSize>
            <c:numRef>
              <c:f>Informatique!$F$3</c:f>
              <c:numCache>
                <c:formatCode>General</c:formatCode>
                <c:ptCount val="1"/>
                <c:pt idx="0">
                  <c:v>1</c:v>
                </c:pt>
              </c:numCache>
            </c:numRef>
          </c:bubbleSize>
          <c:bubble3D val="1"/>
          <c:extLst>
            <c:ext xmlns:c16="http://schemas.microsoft.com/office/drawing/2014/chart" uri="{C3380CC4-5D6E-409C-BE32-E72D297353CC}">
              <c16:uniqueId val="{00000001-9F4B-46A7-B56D-9CD0DCAD01E8}"/>
            </c:ext>
          </c:extLst>
        </c:ser>
        <c:ser>
          <c:idx val="2"/>
          <c:order val="1"/>
          <c:tx>
            <c:strRef>
              <c:f>Informatique!$A$10</c:f>
              <c:strCache>
                <c:ptCount val="1"/>
                <c:pt idx="0">
                  <c:v>Sauvegardes</c:v>
                </c:pt>
              </c:strCache>
            </c:strRef>
          </c:tx>
          <c:spPr>
            <a:solidFill>
              <a:srgbClr val="FFFFCC"/>
            </a:solidFill>
            <a:ln w="12700">
              <a:solidFill>
                <a:srgbClr val="000000"/>
              </a:solidFill>
              <a:prstDash val="solid"/>
            </a:ln>
          </c:spPr>
          <c:invertIfNegative val="0"/>
          <c:dLbls>
            <c:dLbl>
              <c:idx val="0"/>
              <c:layout>
                <c:manualLayout>
                  <c:x val="-0.13610066684248209"/>
                  <c:y val="0.12169648774022539"/>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9F4B-46A7-B56D-9CD0DCAD01E8}"/>
                </c:ext>
              </c:extLst>
            </c:dLbl>
            <c:spPr>
              <a:noFill/>
              <a:ln w="25400">
                <a:noFill/>
              </a:ln>
            </c:sp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Informatique!$D$10</c:f>
              <c:numCache>
                <c:formatCode>General</c:formatCode>
                <c:ptCount val="1"/>
                <c:pt idx="0">
                  <c:v>4</c:v>
                </c:pt>
              </c:numCache>
            </c:numRef>
          </c:xVal>
          <c:yVal>
            <c:numRef>
              <c:f>Informatique!$C$10</c:f>
              <c:numCache>
                <c:formatCode>General</c:formatCode>
                <c:ptCount val="1"/>
                <c:pt idx="0">
                  <c:v>2</c:v>
                </c:pt>
              </c:numCache>
            </c:numRef>
          </c:yVal>
          <c:bubbleSize>
            <c:numRef>
              <c:f>Informatique!$F$10</c:f>
              <c:numCache>
                <c:formatCode>General</c:formatCode>
                <c:ptCount val="1"/>
                <c:pt idx="0">
                  <c:v>8</c:v>
                </c:pt>
              </c:numCache>
            </c:numRef>
          </c:bubbleSize>
          <c:bubble3D val="1"/>
          <c:extLst>
            <c:ext xmlns:c16="http://schemas.microsoft.com/office/drawing/2014/chart" uri="{C3380CC4-5D6E-409C-BE32-E72D297353CC}">
              <c16:uniqueId val="{00000005-9F4B-46A7-B56D-9CD0DCAD01E8}"/>
            </c:ext>
          </c:extLst>
        </c:ser>
        <c:ser>
          <c:idx val="3"/>
          <c:order val="2"/>
          <c:tx>
            <c:strRef>
              <c:f>Informatique!$A$12</c:f>
              <c:strCache>
                <c:ptCount val="1"/>
                <c:pt idx="0">
                  <c:v>Utilisation de la base de données</c:v>
                </c:pt>
              </c:strCache>
            </c:strRef>
          </c:tx>
          <c:spPr>
            <a:solidFill>
              <a:srgbClr val="CCFFFF"/>
            </a:solidFill>
            <a:ln w="12700">
              <a:solidFill>
                <a:srgbClr val="000000"/>
              </a:solidFill>
              <a:prstDash val="solid"/>
            </a:ln>
          </c:spPr>
          <c:invertIfNegative val="0"/>
          <c:dLbls>
            <c:dLbl>
              <c:idx val="0"/>
              <c:layout>
                <c:manualLayout>
                  <c:x val="-0.14801692850594642"/>
                  <c:y val="-5.4864096262321096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9F4B-46A7-B56D-9CD0DCAD01E8}"/>
                </c:ext>
              </c:extLst>
            </c:dLbl>
            <c:spPr>
              <a:noFill/>
              <a:ln w="25400">
                <a:noFill/>
              </a:ln>
            </c:sp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Informatique!$D$12</c:f>
              <c:numCache>
                <c:formatCode>General</c:formatCode>
                <c:ptCount val="1"/>
                <c:pt idx="0">
                  <c:v>2</c:v>
                </c:pt>
              </c:numCache>
            </c:numRef>
          </c:xVal>
          <c:yVal>
            <c:numRef>
              <c:f>Informatique!$C$12</c:f>
              <c:numCache>
                <c:formatCode>General</c:formatCode>
                <c:ptCount val="1"/>
                <c:pt idx="0">
                  <c:v>1.6666666666666667</c:v>
                </c:pt>
              </c:numCache>
            </c:numRef>
          </c:yVal>
          <c:bubbleSize>
            <c:numRef>
              <c:f>Informatique!$F$12</c:f>
              <c:numCache>
                <c:formatCode>General</c:formatCode>
                <c:ptCount val="1"/>
                <c:pt idx="0">
                  <c:v>1</c:v>
                </c:pt>
              </c:numCache>
            </c:numRef>
          </c:bubbleSize>
          <c:bubble3D val="1"/>
          <c:extLst>
            <c:ext xmlns:c16="http://schemas.microsoft.com/office/drawing/2014/chart" uri="{C3380CC4-5D6E-409C-BE32-E72D297353CC}">
              <c16:uniqueId val="{00000007-9F4B-46A7-B56D-9CD0DCAD01E8}"/>
            </c:ext>
          </c:extLst>
        </c:ser>
        <c:ser>
          <c:idx val="4"/>
          <c:order val="3"/>
          <c:tx>
            <c:strRef>
              <c:f>Informatique!$A$23</c:f>
              <c:strCache>
                <c:ptCount val="1"/>
                <c:pt idx="0">
                  <c:v>Prévention des malversations</c:v>
                </c:pt>
              </c:strCache>
            </c:strRef>
          </c:tx>
          <c:spPr>
            <a:solidFill>
              <a:srgbClr val="660066"/>
            </a:solidFill>
            <a:ln w="12700">
              <a:solidFill>
                <a:srgbClr val="000000"/>
              </a:solidFill>
              <a:prstDash val="solid"/>
            </a:ln>
          </c:spPr>
          <c:invertIfNegative val="0"/>
          <c:dLbls>
            <c:dLbl>
              <c:idx val="0"/>
              <c:layout>
                <c:manualLayout>
                  <c:x val="-0.25088774190307561"/>
                  <c:y val="5.7674112803494056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A-9F4B-46A7-B56D-9CD0DCAD01E8}"/>
                </c:ext>
              </c:extLst>
            </c:dLbl>
            <c:spPr>
              <a:noFill/>
              <a:ln w="25400">
                <a:noFill/>
              </a:ln>
            </c:sp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Informatique!$D$23</c:f>
              <c:numCache>
                <c:formatCode>General</c:formatCode>
                <c:ptCount val="1"/>
                <c:pt idx="0">
                  <c:v>4</c:v>
                </c:pt>
              </c:numCache>
            </c:numRef>
          </c:xVal>
          <c:yVal>
            <c:numRef>
              <c:f>Informatique!$C$23</c:f>
              <c:numCache>
                <c:formatCode>General</c:formatCode>
                <c:ptCount val="1"/>
                <c:pt idx="0">
                  <c:v>1</c:v>
                </c:pt>
              </c:numCache>
            </c:numRef>
          </c:yVal>
          <c:bubbleSize>
            <c:numRef>
              <c:f>Informatique!$F$23</c:f>
              <c:numCache>
                <c:formatCode>General</c:formatCode>
                <c:ptCount val="1"/>
                <c:pt idx="0">
                  <c:v>2</c:v>
                </c:pt>
              </c:numCache>
            </c:numRef>
          </c:bubbleSize>
          <c:bubble3D val="1"/>
          <c:extLst>
            <c:ext xmlns:c16="http://schemas.microsoft.com/office/drawing/2014/chart" uri="{C3380CC4-5D6E-409C-BE32-E72D297353CC}">
              <c16:uniqueId val="{0000000B-9F4B-46A7-B56D-9CD0DCAD01E8}"/>
            </c:ext>
          </c:extLst>
        </c:ser>
        <c:ser>
          <c:idx val="1"/>
          <c:order val="4"/>
          <c:tx>
            <c:strRef>
              <c:f>Informatique!$A$16</c:f>
              <c:strCache>
                <c:ptCount val="1"/>
                <c:pt idx="0">
                  <c:v>Fiabilité opérationnelle et prévention des erreurs</c:v>
                </c:pt>
              </c:strCache>
            </c:strRef>
          </c:tx>
          <c:invertIfNegative val="0"/>
          <c:dLbls>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Informatique!$D$16</c:f>
              <c:numCache>
                <c:formatCode>General</c:formatCode>
                <c:ptCount val="1"/>
                <c:pt idx="0">
                  <c:v>4</c:v>
                </c:pt>
              </c:numCache>
            </c:numRef>
          </c:xVal>
          <c:yVal>
            <c:numRef>
              <c:f>Informatique!$C$16</c:f>
              <c:numCache>
                <c:formatCode>General</c:formatCode>
                <c:ptCount val="1"/>
                <c:pt idx="0">
                  <c:v>1.3333333333333333</c:v>
                </c:pt>
              </c:numCache>
            </c:numRef>
          </c:yVal>
          <c:bubbleSize>
            <c:numRef>
              <c:f>Informatique!$F$16</c:f>
              <c:numCache>
                <c:formatCode>General</c:formatCode>
                <c:ptCount val="1"/>
                <c:pt idx="0">
                  <c:v>2</c:v>
                </c:pt>
              </c:numCache>
            </c:numRef>
          </c:bubbleSize>
          <c:bubble3D val="1"/>
          <c:extLst>
            <c:ext xmlns:c16="http://schemas.microsoft.com/office/drawing/2014/chart" uri="{C3380CC4-5D6E-409C-BE32-E72D297353CC}">
              <c16:uniqueId val="{00000000-13E3-E248-8690-63A6F2DC7E4B}"/>
            </c:ext>
          </c:extLst>
        </c:ser>
        <c:ser>
          <c:idx val="5"/>
          <c:order val="5"/>
          <c:tx>
            <c:strRef>
              <c:f>Informatique!$A$20</c:f>
              <c:strCache>
                <c:ptCount val="1"/>
                <c:pt idx="0">
                  <c:v>Protection des donnees et de la confidentialite </c:v>
                </c:pt>
              </c:strCache>
            </c:strRef>
          </c:tx>
          <c:invertIfNegative val="0"/>
          <c:dLbls>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Informatique!$D$20</c:f>
              <c:numCache>
                <c:formatCode>General</c:formatCode>
                <c:ptCount val="1"/>
                <c:pt idx="0">
                  <c:v>4.5</c:v>
                </c:pt>
              </c:numCache>
            </c:numRef>
          </c:xVal>
          <c:yVal>
            <c:numRef>
              <c:f>Informatique!$C$20</c:f>
              <c:numCache>
                <c:formatCode>General</c:formatCode>
                <c:ptCount val="1"/>
                <c:pt idx="0">
                  <c:v>1</c:v>
                </c:pt>
              </c:numCache>
            </c:numRef>
          </c:yVal>
          <c:bubbleSize>
            <c:numRef>
              <c:f>Informatique!$F$20</c:f>
              <c:numCache>
                <c:formatCode>General</c:formatCode>
                <c:ptCount val="1"/>
                <c:pt idx="0">
                  <c:v>3</c:v>
                </c:pt>
              </c:numCache>
            </c:numRef>
          </c:bubbleSize>
          <c:bubble3D val="1"/>
          <c:extLst>
            <c:ext xmlns:c16="http://schemas.microsoft.com/office/drawing/2014/chart" uri="{C3380CC4-5D6E-409C-BE32-E72D297353CC}">
              <c16:uniqueId val="{00000001-13E3-E248-8690-63A6F2DC7E4B}"/>
            </c:ext>
          </c:extLst>
        </c:ser>
        <c:dLbls>
          <c:showLegendKey val="0"/>
          <c:showVal val="0"/>
          <c:showCatName val="0"/>
          <c:showSerName val="1"/>
          <c:showPercent val="0"/>
          <c:showBubbleSize val="0"/>
        </c:dLbls>
        <c:bubbleScale val="100"/>
        <c:showNegBubbles val="0"/>
        <c:axId val="829332720"/>
        <c:axId val="829328912"/>
      </c:bubbleChart>
      <c:valAx>
        <c:axId val="829332720"/>
        <c:scaling>
          <c:orientation val="minMax"/>
        </c:scaling>
        <c:delete val="0"/>
        <c:axPos val="b"/>
        <c:majorGridlines>
          <c:spPr>
            <a:ln w="3175">
              <a:solidFill>
                <a:srgbClr val="000000"/>
              </a:solidFill>
              <a:prstDash val="solid"/>
            </a:ln>
          </c:spPr>
        </c:majorGridlines>
        <c:title>
          <c:tx>
            <c:rich>
              <a:bodyPr/>
              <a:lstStyle/>
              <a:p>
                <a:pPr>
                  <a:defRPr/>
                </a:pPr>
                <a:r>
                  <a:rPr lang="fr-FR"/>
                  <a:t>Impact</a:t>
                </a:r>
              </a:p>
            </c:rich>
          </c:tx>
          <c:layout>
            <c:manualLayout>
              <c:xMode val="edge"/>
              <c:yMode val="edge"/>
              <c:x val="0.3265550239234451"/>
              <c:y val="0.9005964214711729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a:pPr>
            <a:endParaRPr lang="fr-FR"/>
          </a:p>
        </c:txPr>
        <c:crossAx val="829328912"/>
        <c:crosses val="autoZero"/>
        <c:crossBetween val="midCat"/>
      </c:valAx>
      <c:valAx>
        <c:axId val="829328912"/>
        <c:scaling>
          <c:orientation val="minMax"/>
          <c:max val="5"/>
        </c:scaling>
        <c:delete val="0"/>
        <c:axPos val="l"/>
        <c:majorGridlines>
          <c:spPr>
            <a:ln w="3175">
              <a:solidFill>
                <a:srgbClr val="000000"/>
              </a:solidFill>
              <a:prstDash val="solid"/>
            </a:ln>
          </c:spPr>
        </c:majorGridlines>
        <c:title>
          <c:tx>
            <c:rich>
              <a:bodyPr rot="0" vert="horz"/>
              <a:lstStyle/>
              <a:p>
                <a:pPr algn="ctr">
                  <a:defRPr/>
                </a:pPr>
                <a:r>
                  <a:rPr lang="fr-FR"/>
                  <a:t>Prob</a:t>
                </a:r>
              </a:p>
            </c:rich>
          </c:tx>
          <c:layout>
            <c:manualLayout>
              <c:xMode val="edge"/>
              <c:yMode val="edge"/>
              <c:x val="6.9377990430622025E-2"/>
              <c:y val="8.3499005964214737E-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a:pPr>
            <a:endParaRPr lang="fr-FR"/>
          </a:p>
        </c:txPr>
        <c:crossAx val="829332720"/>
        <c:crosses val="autoZero"/>
        <c:crossBetween val="midCat"/>
        <c:majorUnit val="1"/>
      </c:valAx>
      <c:spPr>
        <a:gradFill flip="none" rotWithShape="1">
          <a:gsLst>
            <a:gs pos="0">
              <a:schemeClr val="bg1"/>
            </a:gs>
            <a:gs pos="45000">
              <a:srgbClr val="FF7A00"/>
            </a:gs>
            <a:gs pos="70000">
              <a:srgbClr val="FF0300"/>
            </a:gs>
            <a:gs pos="100000">
              <a:srgbClr val="4D0808"/>
            </a:gs>
          </a:gsLst>
          <a:path path="circle">
            <a:fillToRect t="100000" r="100000"/>
          </a:path>
          <a:tileRect l="-100000" b="-100000"/>
        </a:gradFill>
        <a:ln w="12700">
          <a:solidFill>
            <a:srgbClr val="808080"/>
          </a:solidFill>
          <a:prstDash val="solid"/>
        </a:ln>
      </c:spPr>
    </c:plotArea>
    <c:legend>
      <c:legendPos val="r"/>
      <c:layout>
        <c:manualLayout>
          <c:xMode val="edge"/>
          <c:yMode val="edge"/>
          <c:x val="0.64137537714327786"/>
          <c:y val="0.12935344331960533"/>
          <c:w val="0.21049538661408354"/>
          <c:h val="0.21262287412534345"/>
        </c:manualLayout>
      </c:layout>
      <c:overlay val="0"/>
      <c:spPr>
        <a:solidFill>
          <a:srgbClr val="FFFFFF"/>
        </a:solidFill>
        <a:ln w="3175">
          <a:solidFill>
            <a:srgbClr val="000000"/>
          </a:solidFill>
          <a:prstDash val="solid"/>
        </a:ln>
      </c:spPr>
    </c:legend>
    <c:plotVisOnly val="1"/>
    <c:dispBlanksAs val="gap"/>
    <c:showDLblsOverMax val="0"/>
  </c:chart>
  <c:spPr>
    <a:solidFill>
      <a:srgbClr val="FFFFFF"/>
    </a:solidFill>
    <a:ln w="3175">
      <a:solidFill>
        <a:srgbClr val="000000"/>
      </a:solidFill>
      <a:prstDash val="solid"/>
    </a:ln>
  </c:spPr>
  <c:txPr>
    <a:bodyPr/>
    <a:lstStyle/>
    <a:p>
      <a:pPr>
        <a:defRPr sz="1050" b="0" i="0" u="none" strike="noStrike" baseline="0">
          <a:solidFill>
            <a:srgbClr val="000000"/>
          </a:solidFill>
          <a:latin typeface="Arial"/>
          <a:ea typeface="Arial"/>
          <a:cs typeface="Arial"/>
        </a:defRPr>
      </a:pPr>
      <a:endParaRPr lang="fr-FR"/>
    </a:p>
  </c:txPr>
  <c:printSettings>
    <c:headerFooter alignWithMargins="0"/>
    <c:pageMargins b="0.98425196899999978" l="0.78740157499999996" r="0.78740157499999996" t="0.98425196899999978" header="0.49212598450000011" footer="0.4921259845000001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1</xdr:col>
      <xdr:colOff>7620</xdr:colOff>
      <xdr:row>26</xdr:row>
      <xdr:rowOff>7620</xdr:rowOff>
    </xdr:from>
    <xdr:to>
      <xdr:col>6</xdr:col>
      <xdr:colOff>1097280</xdr:colOff>
      <xdr:row>48</xdr:row>
      <xdr:rowOff>30480</xdr:rowOff>
    </xdr:to>
    <xdr:graphicFrame macro="">
      <xdr:nvGraphicFramePr>
        <xdr:cNvPr id="2049" name="Chart 7">
          <a:extLst>
            <a:ext uri="{FF2B5EF4-FFF2-40B4-BE49-F238E27FC236}">
              <a16:creationId xmlns:a16="http://schemas.microsoft.com/office/drawing/2014/main" id="{00000000-0008-0000-0100-000001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7620</xdr:colOff>
      <xdr:row>49</xdr:row>
      <xdr:rowOff>15240</xdr:rowOff>
    </xdr:from>
    <xdr:to>
      <xdr:col>8</xdr:col>
      <xdr:colOff>582706</xdr:colOff>
      <xdr:row>74</xdr:row>
      <xdr:rowOff>168088</xdr:rowOff>
    </xdr:to>
    <xdr:graphicFrame macro="">
      <xdr:nvGraphicFramePr>
        <xdr:cNvPr id="4097" name="Chart 1026">
          <a:extLst>
            <a:ext uri="{FF2B5EF4-FFF2-40B4-BE49-F238E27FC236}">
              <a16:creationId xmlns:a16="http://schemas.microsoft.com/office/drawing/2014/main" id="{00000000-0008-0000-0200-0000011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22</xdr:row>
      <xdr:rowOff>15240</xdr:rowOff>
    </xdr:from>
    <xdr:to>
      <xdr:col>7</xdr:col>
      <xdr:colOff>971550</xdr:colOff>
      <xdr:row>44</xdr:row>
      <xdr:rowOff>0</xdr:rowOff>
    </xdr:to>
    <xdr:graphicFrame macro="">
      <xdr:nvGraphicFramePr>
        <xdr:cNvPr id="6145" name="Chart 2">
          <a:extLst>
            <a:ext uri="{FF2B5EF4-FFF2-40B4-BE49-F238E27FC236}">
              <a16:creationId xmlns:a16="http://schemas.microsoft.com/office/drawing/2014/main" id="{00000000-0008-0000-0300-0000011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7620</xdr:colOff>
      <xdr:row>17</xdr:row>
      <xdr:rowOff>30480</xdr:rowOff>
    </xdr:from>
    <xdr:to>
      <xdr:col>6</xdr:col>
      <xdr:colOff>403860</xdr:colOff>
      <xdr:row>40</xdr:row>
      <xdr:rowOff>15240</xdr:rowOff>
    </xdr:to>
    <xdr:graphicFrame macro="">
      <xdr:nvGraphicFramePr>
        <xdr:cNvPr id="8193" name="Chart 1026">
          <a:extLst>
            <a:ext uri="{FF2B5EF4-FFF2-40B4-BE49-F238E27FC236}">
              <a16:creationId xmlns:a16="http://schemas.microsoft.com/office/drawing/2014/main" id="{00000000-0008-0000-0400-0000012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7620</xdr:colOff>
      <xdr:row>19</xdr:row>
      <xdr:rowOff>30480</xdr:rowOff>
    </xdr:from>
    <xdr:to>
      <xdr:col>6</xdr:col>
      <xdr:colOff>861060</xdr:colOff>
      <xdr:row>41</xdr:row>
      <xdr:rowOff>7620</xdr:rowOff>
    </xdr:to>
    <xdr:graphicFrame macro="">
      <xdr:nvGraphicFramePr>
        <xdr:cNvPr id="12289" name="Chart 1027">
          <a:extLst>
            <a:ext uri="{FF2B5EF4-FFF2-40B4-BE49-F238E27FC236}">
              <a16:creationId xmlns:a16="http://schemas.microsoft.com/office/drawing/2014/main" id="{00000000-0008-0000-0600-0000013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27</xdr:row>
      <xdr:rowOff>30479</xdr:rowOff>
    </xdr:from>
    <xdr:to>
      <xdr:col>13</xdr:col>
      <xdr:colOff>0</xdr:colOff>
      <xdr:row>60</xdr:row>
      <xdr:rowOff>56028</xdr:rowOff>
    </xdr:to>
    <xdr:graphicFrame macro="">
      <xdr:nvGraphicFramePr>
        <xdr:cNvPr id="2" name="Chart 2">
          <a:extLst>
            <a:ext uri="{FF2B5EF4-FFF2-40B4-BE49-F238E27FC236}">
              <a16:creationId xmlns:a16="http://schemas.microsoft.com/office/drawing/2014/main" id="{EA2E698D-478C-43B6-82B8-80135A5917B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1"/>
  <sheetViews>
    <sheetView topLeftCell="A9" workbookViewId="0">
      <selection activeCell="B13" sqref="B13"/>
    </sheetView>
  </sheetViews>
  <sheetFormatPr baseColWidth="10" defaultColWidth="11.42578125" defaultRowHeight="15"/>
  <cols>
    <col min="1" max="1" width="7.140625" customWidth="1"/>
    <col min="2" max="2" width="158.85546875" customWidth="1"/>
    <col min="4" max="4" width="56.42578125" customWidth="1"/>
  </cols>
  <sheetData>
    <row r="1" spans="1:13" ht="23.25">
      <c r="A1" s="34"/>
      <c r="B1" s="48"/>
    </row>
    <row r="2" spans="1:13" ht="18.75">
      <c r="A2" s="50"/>
      <c r="B2" s="4"/>
      <c r="G2" s="51" t="s">
        <v>40</v>
      </c>
      <c r="H2" s="51" t="s">
        <v>43</v>
      </c>
      <c r="I2" s="51" t="s">
        <v>41</v>
      </c>
      <c r="M2" s="51" t="s">
        <v>42</v>
      </c>
    </row>
    <row r="3" spans="1:13">
      <c r="B3" s="4"/>
    </row>
    <row r="4" spans="1:13">
      <c r="B4" s="4"/>
    </row>
    <row r="5" spans="1:13">
      <c r="B5" s="4"/>
    </row>
    <row r="6" spans="1:13">
      <c r="B6" s="4"/>
    </row>
    <row r="7" spans="1:13" ht="18.75">
      <c r="A7" s="13"/>
      <c r="B7" s="29"/>
    </row>
    <row r="8" spans="1:13" ht="18.75">
      <c r="A8" s="13"/>
      <c r="B8" s="29"/>
    </row>
    <row r="9" spans="1:13" ht="18.75">
      <c r="A9" s="13"/>
      <c r="B9" s="29"/>
    </row>
    <row r="10" spans="1:13" ht="18.75">
      <c r="A10" s="13"/>
      <c r="B10" s="52"/>
    </row>
    <row r="11" spans="1:13" ht="33" customHeight="1">
      <c r="A11" s="13"/>
      <c r="B11" s="29"/>
    </row>
    <row r="12" spans="1:13">
      <c r="B12" s="29"/>
    </row>
    <row r="13" spans="1:13" ht="19.5" customHeight="1">
      <c r="B13" s="29"/>
    </row>
    <row r="14" spans="1:13">
      <c r="B14" s="29"/>
    </row>
    <row r="15" spans="1:13" ht="46.5">
      <c r="B15" s="237" t="s">
        <v>454</v>
      </c>
    </row>
    <row r="16" spans="1:13" ht="26.25">
      <c r="B16" s="238" t="s">
        <v>455</v>
      </c>
    </row>
    <row r="17" spans="1:5">
      <c r="B17" s="239" t="s">
        <v>456</v>
      </c>
    </row>
    <row r="18" spans="1:5" ht="18.75">
      <c r="A18" s="13"/>
      <c r="B18" s="239" t="s">
        <v>457</v>
      </c>
    </row>
    <row r="19" spans="1:5">
      <c r="B19" s="4"/>
    </row>
    <row r="20" spans="1:5">
      <c r="B20" s="4"/>
    </row>
    <row r="21" spans="1:5">
      <c r="B21" s="29"/>
    </row>
    <row r="22" spans="1:5">
      <c r="B22" s="29"/>
    </row>
    <row r="23" spans="1:5" ht="18.75">
      <c r="A23" s="13"/>
      <c r="B23" s="4"/>
    </row>
    <row r="24" spans="1:5">
      <c r="B24" s="4"/>
    </row>
    <row r="25" spans="1:5">
      <c r="B25" s="49"/>
    </row>
    <row r="26" spans="1:5" ht="15.75">
      <c r="B26" s="29"/>
      <c r="D26" s="35"/>
    </row>
    <row r="27" spans="1:5">
      <c r="B27" s="4"/>
      <c r="C27" s="4"/>
      <c r="E27" s="42"/>
    </row>
    <row r="28" spans="1:5">
      <c r="B28" s="4"/>
      <c r="C28" s="4"/>
      <c r="D28" s="36"/>
    </row>
    <row r="29" spans="1:5">
      <c r="B29" s="4"/>
      <c r="C29" s="4"/>
      <c r="D29" s="36"/>
    </row>
    <row r="30" spans="1:5">
      <c r="B30" s="4"/>
      <c r="C30" s="4"/>
      <c r="D30" s="43"/>
    </row>
    <row r="31" spans="1:5">
      <c r="B31" s="4"/>
      <c r="C31" s="4"/>
      <c r="D31" s="36"/>
    </row>
    <row r="32" spans="1:5">
      <c r="B32" s="4"/>
      <c r="C32" s="4"/>
      <c r="D32" s="44"/>
    </row>
    <row r="33" spans="2:3">
      <c r="B33" s="4"/>
      <c r="C33" s="4"/>
    </row>
    <row r="34" spans="2:3">
      <c r="B34" s="4"/>
      <c r="C34" s="4"/>
    </row>
    <row r="35" spans="2:3">
      <c r="B35" s="4"/>
      <c r="C35" s="4"/>
    </row>
    <row r="36" spans="2:3">
      <c r="B36" s="4"/>
      <c r="C36" s="4"/>
    </row>
    <row r="37" spans="2:3">
      <c r="B37" s="4"/>
      <c r="C37" s="4"/>
    </row>
    <row r="38" spans="2:3">
      <c r="B38" s="4"/>
      <c r="C38" s="4"/>
    </row>
    <row r="39" spans="2:3">
      <c r="B39" s="4"/>
      <c r="C39" s="4"/>
    </row>
    <row r="40" spans="2:3">
      <c r="B40" s="4"/>
      <c r="C40" s="4"/>
    </row>
    <row r="41" spans="2:3">
      <c r="B41" s="4"/>
      <c r="C41" s="4"/>
    </row>
  </sheetData>
  <phoneticPr fontId="6" type="noConversion"/>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3"/>
  <sheetViews>
    <sheetView topLeftCell="A4" workbookViewId="0">
      <selection activeCell="D3" sqref="D3"/>
    </sheetView>
  </sheetViews>
  <sheetFormatPr baseColWidth="10" defaultColWidth="11.42578125" defaultRowHeight="15"/>
  <cols>
    <col min="1" max="1" width="17" customWidth="1"/>
    <col min="2" max="2" width="20.7109375" customWidth="1"/>
    <col min="3" max="3" width="20.85546875" customWidth="1"/>
    <col min="4" max="4" width="18.140625" customWidth="1"/>
    <col min="5" max="5" width="15.85546875" customWidth="1"/>
  </cols>
  <sheetData>
    <row r="1" spans="1:5">
      <c r="A1" s="243" t="s">
        <v>29</v>
      </c>
      <c r="B1" s="76" t="s">
        <v>80</v>
      </c>
      <c r="C1" s="76" t="s">
        <v>81</v>
      </c>
      <c r="D1" s="76" t="s">
        <v>82</v>
      </c>
      <c r="E1" s="76" t="s">
        <v>83</v>
      </c>
    </row>
    <row r="2" spans="1:5" ht="15.75" thickBot="1">
      <c r="A2" s="243"/>
      <c r="B2" s="80">
        <v>1</v>
      </c>
      <c r="C2" s="80">
        <v>2</v>
      </c>
      <c r="D2" s="80">
        <v>3</v>
      </c>
      <c r="E2" s="80">
        <v>4</v>
      </c>
    </row>
    <row r="3" spans="1:5" ht="108">
      <c r="A3" s="243"/>
      <c r="B3" s="81" t="s">
        <v>93</v>
      </c>
      <c r="C3" s="81" t="s">
        <v>125</v>
      </c>
      <c r="D3" s="81" t="s">
        <v>124</v>
      </c>
      <c r="E3" s="81" t="s">
        <v>123</v>
      </c>
    </row>
    <row r="4" spans="1:5">
      <c r="A4" s="82"/>
      <c r="B4" s="77"/>
      <c r="C4" s="77"/>
      <c r="D4" s="77"/>
      <c r="E4" s="77"/>
    </row>
    <row r="6" spans="1:5" ht="18">
      <c r="A6" s="77"/>
      <c r="B6" s="240" t="s">
        <v>94</v>
      </c>
      <c r="C6" s="241"/>
      <c r="D6" s="241"/>
      <c r="E6" s="241"/>
    </row>
    <row r="7" spans="1:5">
      <c r="A7" s="242" t="s">
        <v>90</v>
      </c>
      <c r="B7" s="71" t="s">
        <v>84</v>
      </c>
      <c r="C7" s="71" t="s">
        <v>85</v>
      </c>
      <c r="D7" s="71" t="s">
        <v>86</v>
      </c>
      <c r="E7" s="71" t="s">
        <v>87</v>
      </c>
    </row>
    <row r="8" spans="1:5" ht="15.75" thickBot="1">
      <c r="A8" s="242"/>
      <c r="B8" s="72">
        <v>1</v>
      </c>
      <c r="C8" s="73">
        <v>2</v>
      </c>
      <c r="D8" s="74">
        <v>3</v>
      </c>
      <c r="E8" s="75">
        <v>4</v>
      </c>
    </row>
    <row r="9" spans="1:5" ht="120.75" thickBot="1">
      <c r="A9" s="78" t="s">
        <v>89</v>
      </c>
      <c r="B9" s="79" t="s">
        <v>108</v>
      </c>
      <c r="C9" s="79" t="s">
        <v>95</v>
      </c>
      <c r="D9" s="79" t="s">
        <v>92</v>
      </c>
      <c r="E9" s="79" t="s">
        <v>91</v>
      </c>
    </row>
    <row r="10" spans="1:5" ht="96.75" thickBot="1">
      <c r="A10" s="78" t="s">
        <v>101</v>
      </c>
      <c r="B10" s="79" t="s">
        <v>110</v>
      </c>
      <c r="C10" s="79" t="s">
        <v>111</v>
      </c>
      <c r="D10" s="79" t="s">
        <v>112</v>
      </c>
      <c r="E10" s="79" t="s">
        <v>102</v>
      </c>
    </row>
    <row r="11" spans="1:5" ht="168.75" thickBot="1">
      <c r="A11" s="78" t="s">
        <v>100</v>
      </c>
      <c r="B11" s="79" t="s">
        <v>96</v>
      </c>
      <c r="C11" s="79" t="s">
        <v>97</v>
      </c>
      <c r="D11" s="79" t="s">
        <v>98</v>
      </c>
      <c r="E11" s="79" t="s">
        <v>99</v>
      </c>
    </row>
    <row r="12" spans="1:5" ht="252.75" thickBot="1">
      <c r="A12" s="78" t="s">
        <v>88</v>
      </c>
      <c r="B12" s="79" t="s">
        <v>103</v>
      </c>
      <c r="C12" s="79" t="s">
        <v>104</v>
      </c>
      <c r="D12" s="79" t="s">
        <v>105</v>
      </c>
      <c r="E12" s="79" t="s">
        <v>106</v>
      </c>
    </row>
    <row r="13" spans="1:5" ht="156">
      <c r="A13" s="78" t="s">
        <v>107</v>
      </c>
      <c r="B13" s="79" t="s">
        <v>109</v>
      </c>
      <c r="C13" s="79" t="s">
        <v>113</v>
      </c>
      <c r="D13" s="79" t="s">
        <v>114</v>
      </c>
      <c r="E13" s="79" t="s">
        <v>115</v>
      </c>
    </row>
  </sheetData>
  <mergeCells count="3">
    <mergeCell ref="B6:E6"/>
    <mergeCell ref="A7:A8"/>
    <mergeCell ref="A1:A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A1:L31"/>
  <sheetViews>
    <sheetView topLeftCell="B1" zoomScale="85" zoomScaleNormal="85" workbookViewId="0">
      <pane ySplit="2" topLeftCell="A5" activePane="bottomLeft" state="frozen"/>
      <selection pane="bottomLeft" activeCell="H8" sqref="H8"/>
    </sheetView>
  </sheetViews>
  <sheetFormatPr baseColWidth="10" defaultColWidth="11.42578125" defaultRowHeight="15"/>
  <cols>
    <col min="1" max="1" width="6.42578125" customWidth="1"/>
    <col min="2" max="2" width="50.42578125" style="5" customWidth="1"/>
    <col min="3" max="3" width="13.140625" bestFit="1" customWidth="1"/>
    <col min="4" max="4" width="9" bestFit="1" customWidth="1"/>
    <col min="5" max="5" width="10.42578125" style="39" customWidth="1"/>
    <col min="6" max="6" width="5.42578125" customWidth="1"/>
    <col min="7" max="7" width="26.140625" customWidth="1"/>
    <col min="8" max="8" width="57.85546875" customWidth="1"/>
    <col min="9" max="9" width="29" customWidth="1"/>
    <col min="10" max="10" width="39.42578125" hidden="1" customWidth="1"/>
    <col min="11" max="11" width="17" customWidth="1"/>
    <col min="12" max="12" width="5.42578125" customWidth="1"/>
  </cols>
  <sheetData>
    <row r="1" spans="1:12">
      <c r="A1" s="244" t="s">
        <v>298</v>
      </c>
      <c r="B1" s="245"/>
      <c r="C1" s="245"/>
      <c r="D1" s="245"/>
      <c r="E1" s="245"/>
      <c r="F1" s="245"/>
      <c r="G1" s="245"/>
      <c r="H1" s="246"/>
      <c r="I1" s="136"/>
      <c r="J1" s="84"/>
      <c r="K1" s="84"/>
    </row>
    <row r="2" spans="1:12" s="37" customFormat="1" ht="37.5" customHeight="1">
      <c r="A2" s="247" t="s">
        <v>3</v>
      </c>
      <c r="B2" s="248"/>
      <c r="C2" s="137" t="s">
        <v>29</v>
      </c>
      <c r="D2" s="137" t="s">
        <v>0</v>
      </c>
      <c r="E2" s="137" t="s">
        <v>28</v>
      </c>
      <c r="F2" s="137" t="s">
        <v>12</v>
      </c>
      <c r="G2" s="137" t="s">
        <v>40</v>
      </c>
      <c r="H2" s="137" t="s">
        <v>43</v>
      </c>
      <c r="I2" s="137" t="s">
        <v>41</v>
      </c>
      <c r="J2" s="138" t="s">
        <v>35</v>
      </c>
      <c r="K2" s="137" t="s">
        <v>42</v>
      </c>
    </row>
    <row r="3" spans="1:12" s="37" customFormat="1" ht="27" customHeight="1">
      <c r="A3" s="139" t="s">
        <v>136</v>
      </c>
      <c r="B3" s="124"/>
      <c r="C3" s="125">
        <f>AVERAGE(C4:C9)</f>
        <v>1.3333333333333333</v>
      </c>
      <c r="D3" s="125">
        <f t="shared" ref="D3:E3" si="0">AVERAGE(D4:D9)</f>
        <v>2.6666666666666665</v>
      </c>
      <c r="E3" s="125">
        <f t="shared" si="0"/>
        <v>3.6666666666666665</v>
      </c>
      <c r="F3" s="141">
        <f>ROUNDUP(E3/6,0)</f>
        <v>1</v>
      </c>
      <c r="G3" s="126"/>
      <c r="H3" s="127"/>
      <c r="I3" s="127"/>
      <c r="J3" s="84" t="s">
        <v>32</v>
      </c>
      <c r="K3" s="127"/>
    </row>
    <row r="4" spans="1:12" s="37" customFormat="1" ht="57.75" customHeight="1">
      <c r="A4" s="142"/>
      <c r="B4" s="128" t="s">
        <v>137</v>
      </c>
      <c r="C4" s="129">
        <v>1</v>
      </c>
      <c r="D4" s="129">
        <v>4</v>
      </c>
      <c r="E4" s="129">
        <f t="shared" ref="E4" si="1">C4*D4</f>
        <v>4</v>
      </c>
      <c r="F4" s="129"/>
      <c r="G4" s="114" t="s">
        <v>261</v>
      </c>
      <c r="H4" s="114" t="s">
        <v>262</v>
      </c>
      <c r="I4" s="114" t="s">
        <v>260</v>
      </c>
      <c r="J4" s="121" t="s">
        <v>34</v>
      </c>
      <c r="K4" s="114" t="s">
        <v>129</v>
      </c>
    </row>
    <row r="5" spans="1:12" s="37" customFormat="1" ht="57.75" customHeight="1">
      <c r="A5" s="142"/>
      <c r="B5" s="130" t="s">
        <v>138</v>
      </c>
      <c r="C5" s="129">
        <v>1</v>
      </c>
      <c r="D5" s="129">
        <v>2</v>
      </c>
      <c r="E5" s="129">
        <f>C5*D5</f>
        <v>2</v>
      </c>
      <c r="F5" s="131"/>
      <c r="G5" s="114" t="s">
        <v>134</v>
      </c>
      <c r="H5" s="114" t="s">
        <v>266</v>
      </c>
      <c r="I5" s="114" t="s">
        <v>260</v>
      </c>
      <c r="J5" s="84"/>
      <c r="K5" s="114" t="s">
        <v>129</v>
      </c>
    </row>
    <row r="6" spans="1:12" s="37" customFormat="1" ht="58.5" customHeight="1">
      <c r="A6" s="142"/>
      <c r="B6" s="130" t="s">
        <v>135</v>
      </c>
      <c r="C6" s="129">
        <v>2</v>
      </c>
      <c r="D6" s="129">
        <v>4</v>
      </c>
      <c r="E6" s="129">
        <f t="shared" ref="E6:E8" si="2">C6*D6</f>
        <v>8</v>
      </c>
      <c r="F6" s="131"/>
      <c r="G6" s="114" t="s">
        <v>180</v>
      </c>
      <c r="H6" s="114" t="s">
        <v>277</v>
      </c>
      <c r="I6" s="114" t="s">
        <v>267</v>
      </c>
      <c r="J6" s="121"/>
      <c r="K6" s="114" t="s">
        <v>129</v>
      </c>
    </row>
    <row r="7" spans="1:12" s="37" customFormat="1" ht="45" customHeight="1">
      <c r="A7" s="142"/>
      <c r="B7" s="130" t="s">
        <v>302</v>
      </c>
      <c r="C7" s="129">
        <v>1</v>
      </c>
      <c r="D7" s="129">
        <v>2</v>
      </c>
      <c r="E7" s="129">
        <f t="shared" si="2"/>
        <v>2</v>
      </c>
      <c r="F7" s="131"/>
      <c r="G7" s="114" t="s">
        <v>269</v>
      </c>
      <c r="H7" s="225" t="s">
        <v>301</v>
      </c>
      <c r="I7" s="114" t="s">
        <v>268</v>
      </c>
      <c r="J7" s="121"/>
      <c r="K7" s="114" t="s">
        <v>129</v>
      </c>
    </row>
    <row r="8" spans="1:12" s="37" customFormat="1" ht="78" customHeight="1">
      <c r="A8" s="142"/>
      <c r="B8" s="130" t="s">
        <v>265</v>
      </c>
      <c r="C8" s="129">
        <v>2</v>
      </c>
      <c r="D8" s="129">
        <v>2</v>
      </c>
      <c r="E8" s="129">
        <f t="shared" si="2"/>
        <v>4</v>
      </c>
      <c r="F8" s="131"/>
      <c r="G8" s="114" t="s">
        <v>180</v>
      </c>
      <c r="H8" s="114" t="s">
        <v>264</v>
      </c>
      <c r="I8" s="112" t="s">
        <v>263</v>
      </c>
      <c r="J8" s="84"/>
      <c r="K8" s="114" t="s">
        <v>129</v>
      </c>
    </row>
    <row r="9" spans="1:12" s="37" customFormat="1" ht="58.5" customHeight="1">
      <c r="A9" s="142"/>
      <c r="B9" s="130" t="s">
        <v>122</v>
      </c>
      <c r="C9" s="132">
        <v>1</v>
      </c>
      <c r="D9" s="132">
        <v>2</v>
      </c>
      <c r="E9" s="132">
        <f>C9*D9</f>
        <v>2</v>
      </c>
      <c r="F9" s="132"/>
      <c r="G9" s="114" t="s">
        <v>203</v>
      </c>
      <c r="H9" s="114" t="s">
        <v>126</v>
      </c>
      <c r="I9" s="114" t="s">
        <v>127</v>
      </c>
      <c r="J9" s="114"/>
      <c r="K9" s="114" t="s">
        <v>128</v>
      </c>
    </row>
    <row r="10" spans="1:12" ht="18.75">
      <c r="A10" s="139" t="s">
        <v>133</v>
      </c>
      <c r="B10" s="89"/>
      <c r="C10" s="125">
        <f>AVERAGE(C11:C13)</f>
        <v>2.6666666666666665</v>
      </c>
      <c r="D10" s="125">
        <f t="shared" ref="D10:E10" si="3">AVERAGE(D11:D13)</f>
        <v>4</v>
      </c>
      <c r="E10" s="125">
        <f t="shared" si="3"/>
        <v>10.666666666666666</v>
      </c>
      <c r="F10" s="141">
        <f>ROUNDUP(E10/6,0)</f>
        <v>2</v>
      </c>
      <c r="G10" s="126"/>
      <c r="H10" s="127"/>
      <c r="I10" s="127"/>
      <c r="J10" s="84" t="s">
        <v>32</v>
      </c>
      <c r="K10" s="127"/>
      <c r="L10" s="37"/>
    </row>
    <row r="11" spans="1:12" ht="60">
      <c r="A11" s="142"/>
      <c r="B11" s="163" t="s">
        <v>326</v>
      </c>
      <c r="C11" s="114">
        <v>3</v>
      </c>
      <c r="D11" s="114">
        <v>4</v>
      </c>
      <c r="E11" s="114">
        <f t="shared" ref="E11:E26" si="4">C11*D11</f>
        <v>12</v>
      </c>
      <c r="F11" s="114"/>
      <c r="G11" s="114" t="s">
        <v>117</v>
      </c>
      <c r="H11" s="114" t="s">
        <v>348</v>
      </c>
      <c r="I11" s="114" t="s">
        <v>341</v>
      </c>
      <c r="J11" s="123" t="s">
        <v>34</v>
      </c>
      <c r="K11" s="114"/>
      <c r="L11" s="37"/>
    </row>
    <row r="12" spans="1:12" ht="67.5" customHeight="1">
      <c r="A12" s="142"/>
      <c r="B12" s="163" t="s">
        <v>270</v>
      </c>
      <c r="C12" s="114">
        <v>2</v>
      </c>
      <c r="D12" s="114">
        <v>4</v>
      </c>
      <c r="E12" s="114">
        <f t="shared" si="4"/>
        <v>8</v>
      </c>
      <c r="F12" s="114"/>
      <c r="G12" s="114" t="s">
        <v>117</v>
      </c>
      <c r="H12" s="114" t="s">
        <v>349</v>
      </c>
      <c r="I12" s="114" t="s">
        <v>271</v>
      </c>
      <c r="J12" s="123" t="s">
        <v>33</v>
      </c>
      <c r="K12" s="114"/>
      <c r="L12" s="37"/>
    </row>
    <row r="13" spans="1:12" ht="67.5" customHeight="1">
      <c r="A13" s="142"/>
      <c r="B13" s="163" t="s">
        <v>333</v>
      </c>
      <c r="C13" s="114">
        <v>3</v>
      </c>
      <c r="D13" s="114">
        <v>4</v>
      </c>
      <c r="E13" s="114">
        <f t="shared" ref="E13" si="5">C13*D13</f>
        <v>12</v>
      </c>
      <c r="F13" s="114"/>
      <c r="G13" s="114" t="s">
        <v>334</v>
      </c>
      <c r="H13" s="114" t="s">
        <v>342</v>
      </c>
      <c r="I13" s="114" t="s">
        <v>364</v>
      </c>
      <c r="J13" s="123" t="s">
        <v>33</v>
      </c>
      <c r="K13" s="188">
        <v>44013</v>
      </c>
      <c r="L13" s="37"/>
    </row>
    <row r="14" spans="1:12">
      <c r="A14" s="143" t="s">
        <v>343</v>
      </c>
      <c r="B14" s="133"/>
      <c r="C14" s="125">
        <f>AVERAGE(C15:C18)</f>
        <v>1.75</v>
      </c>
      <c r="D14" s="125">
        <f>AVERAGE(D15:D18)</f>
        <v>3</v>
      </c>
      <c r="E14" s="125">
        <f>AVERAGE(E15:E18)</f>
        <v>5.25</v>
      </c>
      <c r="F14" s="141">
        <f>ROUNDUP(E14/6,0)</f>
        <v>1</v>
      </c>
      <c r="G14" s="83"/>
      <c r="H14" s="83"/>
      <c r="I14" s="83"/>
      <c r="J14" s="69"/>
      <c r="K14" s="83"/>
    </row>
    <row r="15" spans="1:12" ht="45">
      <c r="A15" s="142"/>
      <c r="B15" s="163" t="s">
        <v>140</v>
      </c>
      <c r="C15" s="114">
        <v>1</v>
      </c>
      <c r="D15" s="114">
        <v>3</v>
      </c>
      <c r="E15" s="114">
        <f t="shared" si="4"/>
        <v>3</v>
      </c>
      <c r="F15" s="114"/>
      <c r="G15" s="114" t="s">
        <v>199</v>
      </c>
      <c r="H15" s="112" t="s">
        <v>350</v>
      </c>
      <c r="I15" s="112" t="s">
        <v>272</v>
      </c>
      <c r="J15" s="84"/>
      <c r="K15" s="114" t="s">
        <v>128</v>
      </c>
    </row>
    <row r="16" spans="1:12" ht="45">
      <c r="A16" s="142"/>
      <c r="B16" s="163" t="s">
        <v>143</v>
      </c>
      <c r="C16" s="114">
        <v>2</v>
      </c>
      <c r="D16" s="114">
        <v>3</v>
      </c>
      <c r="E16" s="114">
        <f>C16*D16</f>
        <v>6</v>
      </c>
      <c r="F16" s="164"/>
      <c r="G16" s="114" t="s">
        <v>199</v>
      </c>
      <c r="H16" s="114" t="s">
        <v>351</v>
      </c>
      <c r="I16" s="112" t="s">
        <v>272</v>
      </c>
      <c r="J16" s="84"/>
      <c r="K16" s="114">
        <v>2021</v>
      </c>
    </row>
    <row r="17" spans="1:11" ht="30">
      <c r="A17" s="142"/>
      <c r="B17" s="165" t="s">
        <v>139</v>
      </c>
      <c r="C17" s="114">
        <v>1</v>
      </c>
      <c r="D17" s="114">
        <v>3</v>
      </c>
      <c r="E17" s="114">
        <f>C17*D17</f>
        <v>3</v>
      </c>
      <c r="F17" s="164"/>
      <c r="G17" s="114" t="s">
        <v>273</v>
      </c>
      <c r="H17" s="114" t="s">
        <v>352</v>
      </c>
      <c r="I17" s="112" t="s">
        <v>272</v>
      </c>
      <c r="J17" s="69"/>
      <c r="K17" s="114"/>
    </row>
    <row r="18" spans="1:11" ht="45">
      <c r="A18" s="142"/>
      <c r="B18" s="163" t="s">
        <v>344</v>
      </c>
      <c r="C18" s="114">
        <v>3</v>
      </c>
      <c r="D18" s="114">
        <v>3</v>
      </c>
      <c r="E18" s="114">
        <f>C18*D18</f>
        <v>9</v>
      </c>
      <c r="F18" s="164"/>
      <c r="G18" s="114" t="s">
        <v>199</v>
      </c>
      <c r="H18" s="114" t="s">
        <v>402</v>
      </c>
      <c r="I18" s="112" t="s">
        <v>365</v>
      </c>
      <c r="J18" s="84"/>
      <c r="K18" s="114">
        <v>2021</v>
      </c>
    </row>
    <row r="19" spans="1:11">
      <c r="A19" s="143" t="s">
        <v>142</v>
      </c>
      <c r="B19" s="133"/>
      <c r="C19" s="125">
        <f>+C20</f>
        <v>2</v>
      </c>
      <c r="D19" s="125">
        <f t="shared" ref="D19:E19" si="6">+D20</f>
        <v>4</v>
      </c>
      <c r="E19" s="125">
        <f t="shared" si="6"/>
        <v>8</v>
      </c>
      <c r="F19" s="125">
        <v>1</v>
      </c>
      <c r="G19" s="83"/>
      <c r="H19" s="83"/>
      <c r="I19" s="83"/>
      <c r="J19" s="69"/>
      <c r="K19" s="83"/>
    </row>
    <row r="20" spans="1:11" ht="60">
      <c r="A20" s="142"/>
      <c r="B20" s="128" t="s">
        <v>146</v>
      </c>
      <c r="C20" s="129">
        <v>2</v>
      </c>
      <c r="D20" s="114">
        <v>4</v>
      </c>
      <c r="E20" s="129">
        <f t="shared" ref="E20" si="7">C20*D20</f>
        <v>8</v>
      </c>
      <c r="F20" s="129"/>
      <c r="G20" s="114" t="s">
        <v>199</v>
      </c>
      <c r="H20" s="114" t="s">
        <v>401</v>
      </c>
      <c r="I20" s="114" t="s">
        <v>274</v>
      </c>
      <c r="J20" s="84"/>
      <c r="K20" s="114" t="s">
        <v>128</v>
      </c>
    </row>
    <row r="21" spans="1:11">
      <c r="A21" s="144" t="s">
        <v>9</v>
      </c>
      <c r="B21" s="134"/>
      <c r="C21" s="125">
        <f>AVERAGE(C22:C24)</f>
        <v>2</v>
      </c>
      <c r="D21" s="125">
        <f t="shared" ref="D21:E21" si="8">AVERAGE(D22:D24)</f>
        <v>1.3333333333333333</v>
      </c>
      <c r="E21" s="125">
        <f t="shared" si="8"/>
        <v>2.6666666666666665</v>
      </c>
      <c r="F21" s="125">
        <v>3</v>
      </c>
      <c r="G21" s="122"/>
      <c r="H21" s="88"/>
      <c r="I21" s="88"/>
      <c r="J21" s="69"/>
      <c r="K21" s="88"/>
    </row>
    <row r="22" spans="1:11" ht="75" customHeight="1">
      <c r="A22" s="142"/>
      <c r="B22" s="163" t="s">
        <v>141</v>
      </c>
      <c r="C22" s="114">
        <v>2</v>
      </c>
      <c r="D22" s="114">
        <v>2</v>
      </c>
      <c r="E22" s="114">
        <f t="shared" si="4"/>
        <v>4</v>
      </c>
      <c r="F22" s="114"/>
      <c r="G22" s="114" t="s">
        <v>118</v>
      </c>
      <c r="H22" s="114" t="s">
        <v>315</v>
      </c>
      <c r="I22" s="114" t="s">
        <v>353</v>
      </c>
      <c r="J22" s="84"/>
      <c r="K22" s="114" t="s">
        <v>128</v>
      </c>
    </row>
    <row r="23" spans="1:11" ht="60">
      <c r="A23" s="142"/>
      <c r="B23" s="163" t="s">
        <v>345</v>
      </c>
      <c r="C23" s="114">
        <v>2</v>
      </c>
      <c r="D23" s="114">
        <v>1</v>
      </c>
      <c r="E23" s="114">
        <f t="shared" ref="E23:E24" si="9">C23*D23</f>
        <v>2</v>
      </c>
      <c r="F23" s="166"/>
      <c r="G23" s="112" t="s">
        <v>180</v>
      </c>
      <c r="H23" s="114" t="s">
        <v>354</v>
      </c>
      <c r="I23" s="114" t="s">
        <v>275</v>
      </c>
      <c r="J23" s="84"/>
      <c r="K23" s="114"/>
    </row>
    <row r="24" spans="1:11" ht="38.25" customHeight="1">
      <c r="A24" s="142"/>
      <c r="B24" s="163" t="s">
        <v>346</v>
      </c>
      <c r="C24" s="114">
        <v>2</v>
      </c>
      <c r="D24" s="114">
        <v>1</v>
      </c>
      <c r="E24" s="114">
        <f t="shared" si="9"/>
        <v>2</v>
      </c>
      <c r="F24" s="166"/>
      <c r="G24" s="112" t="s">
        <v>280</v>
      </c>
      <c r="H24" s="135" t="s">
        <v>279</v>
      </c>
      <c r="I24" s="114" t="s">
        <v>278</v>
      </c>
      <c r="J24" s="84"/>
      <c r="K24" s="114"/>
    </row>
    <row r="25" spans="1:11">
      <c r="A25" s="139" t="s">
        <v>39</v>
      </c>
      <c r="B25" s="133"/>
      <c r="C25" s="125">
        <f>AVERAGE(C26)</f>
        <v>1</v>
      </c>
      <c r="D25" s="125">
        <f>AVERAGE(D26)</f>
        <v>4</v>
      </c>
      <c r="E25" s="140">
        <f>ROUND(AVERAGE(E26),0)</f>
        <v>4</v>
      </c>
      <c r="F25" s="125">
        <v>1</v>
      </c>
      <c r="G25" s="88"/>
      <c r="H25" s="88"/>
      <c r="I25" s="88"/>
      <c r="J25" s="69"/>
      <c r="K25" s="88"/>
    </row>
    <row r="26" spans="1:11" ht="60">
      <c r="A26" s="142"/>
      <c r="B26" s="163" t="s">
        <v>347</v>
      </c>
      <c r="C26" s="114">
        <v>1</v>
      </c>
      <c r="D26" s="114">
        <v>4</v>
      </c>
      <c r="E26" s="114">
        <f t="shared" si="4"/>
        <v>4</v>
      </c>
      <c r="F26" s="114"/>
      <c r="G26" s="114" t="s">
        <v>217</v>
      </c>
      <c r="H26" s="114" t="s">
        <v>276</v>
      </c>
      <c r="I26" s="114" t="s">
        <v>355</v>
      </c>
      <c r="J26" s="69"/>
      <c r="K26" s="114" t="s">
        <v>45</v>
      </c>
    </row>
    <row r="31" spans="1:11">
      <c r="I31" s="4"/>
    </row>
  </sheetData>
  <mergeCells count="2">
    <mergeCell ref="A1:H1"/>
    <mergeCell ref="A2:B2"/>
  </mergeCells>
  <phoneticPr fontId="6" type="noConversion"/>
  <conditionalFormatting sqref="E11:E12 E26 E4:E8 E20 E22:E24 E15:E18">
    <cfRule type="cellIs" dxfId="107" priority="76" stopIfTrue="1" operator="lessThan">
      <formula>#REF!</formula>
    </cfRule>
    <cfRule type="cellIs" dxfId="106" priority="77" stopIfTrue="1" operator="between">
      <formula>#REF!</formula>
      <formula>#REF!</formula>
    </cfRule>
    <cfRule type="cellIs" dxfId="105" priority="78" stopIfTrue="1" operator="greaterThan">
      <formula>#REF!</formula>
    </cfRule>
  </conditionalFormatting>
  <conditionalFormatting sqref="E9">
    <cfRule type="cellIs" dxfId="104" priority="94" stopIfTrue="1" operator="lessThan">
      <formula>#REF!</formula>
    </cfRule>
    <cfRule type="cellIs" dxfId="103" priority="95" stopIfTrue="1" operator="between">
      <formula>#REF!</formula>
      <formula>#REF!</formula>
    </cfRule>
    <cfRule type="cellIs" dxfId="102" priority="96" stopIfTrue="1" operator="greaterThan">
      <formula>#REF!</formula>
    </cfRule>
  </conditionalFormatting>
  <conditionalFormatting sqref="E13">
    <cfRule type="cellIs" dxfId="101" priority="1" stopIfTrue="1" operator="lessThan">
      <formula>#REF!</formula>
    </cfRule>
    <cfRule type="cellIs" dxfId="100" priority="2" stopIfTrue="1" operator="between">
      <formula>#REF!</formula>
      <formula>#REF!</formula>
    </cfRule>
    <cfRule type="cellIs" dxfId="99" priority="3" stopIfTrue="1" operator="greaterThan">
      <formula>#REF!</formula>
    </cfRule>
  </conditionalFormatting>
  <pageMargins left="0.70866141732283472" right="0.70866141732283472" top="0.74803149606299213" bottom="0.74803149606299213" header="0.31496062992125984" footer="0.31496062992125984"/>
  <pageSetup paperSize="9" scale="85"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sheetPr>
  <dimension ref="A1:N139"/>
  <sheetViews>
    <sheetView topLeftCell="A7" zoomScale="70" zoomScaleNormal="70" workbookViewId="0">
      <selection activeCell="H12" sqref="H12"/>
    </sheetView>
  </sheetViews>
  <sheetFormatPr baseColWidth="10" defaultColWidth="11.42578125" defaultRowHeight="15"/>
  <cols>
    <col min="1" max="1" width="6.42578125" customWidth="1"/>
    <col min="2" max="2" width="54.28515625" style="5" customWidth="1"/>
    <col min="3" max="3" width="11.85546875" customWidth="1"/>
    <col min="4" max="4" width="11.140625" customWidth="1"/>
    <col min="5" max="5" width="8" customWidth="1"/>
    <col min="6" max="6" width="8.28515625" customWidth="1"/>
    <col min="7" max="7" width="17.140625" customWidth="1"/>
    <col min="8" max="8" width="72.7109375" customWidth="1"/>
    <col min="9" max="9" width="51.42578125" customWidth="1"/>
    <col min="10" max="10" width="36.42578125" hidden="1" customWidth="1"/>
    <col min="11" max="11" width="4.42578125" hidden="1" customWidth="1"/>
    <col min="12" max="12" width="6.140625" hidden="1" customWidth="1"/>
    <col min="13" max="13" width="17.140625" customWidth="1"/>
    <col min="15" max="15" width="23.7109375" customWidth="1"/>
  </cols>
  <sheetData>
    <row r="1" spans="1:14">
      <c r="A1" s="256" t="s">
        <v>26</v>
      </c>
      <c r="B1" s="257"/>
      <c r="C1" s="257"/>
      <c r="D1" s="257"/>
      <c r="E1" s="257"/>
      <c r="F1" s="257"/>
      <c r="G1" s="257"/>
      <c r="H1" s="258"/>
      <c r="I1" s="84"/>
      <c r="J1" s="84"/>
      <c r="K1" s="84"/>
    </row>
    <row r="2" spans="1:14" s="38" customFormat="1" ht="37.5">
      <c r="A2" s="259" t="s">
        <v>3</v>
      </c>
      <c r="B2" s="260"/>
      <c r="C2" s="145" t="s">
        <v>29</v>
      </c>
      <c r="D2" s="145" t="s">
        <v>0</v>
      </c>
      <c r="E2" s="145" t="s">
        <v>28</v>
      </c>
      <c r="F2" s="145" t="s">
        <v>12</v>
      </c>
      <c r="G2" s="145" t="s">
        <v>40</v>
      </c>
      <c r="H2" s="145" t="s">
        <v>43</v>
      </c>
      <c r="I2" s="146" t="s">
        <v>41</v>
      </c>
      <c r="J2" s="147" t="s">
        <v>35</v>
      </c>
      <c r="K2" s="148"/>
      <c r="L2" s="37"/>
      <c r="M2" s="12" t="s">
        <v>42</v>
      </c>
    </row>
    <row r="3" spans="1:14" s="38" customFormat="1" ht="18.75">
      <c r="A3" s="149" t="s">
        <v>46</v>
      </c>
      <c r="B3" s="85"/>
      <c r="C3" s="86">
        <f>AVERAGE(C4:C8)</f>
        <v>2</v>
      </c>
      <c r="D3" s="86">
        <f t="shared" ref="D3:E3" si="0">AVERAGE(D4:D8)</f>
        <v>2.4</v>
      </c>
      <c r="E3" s="86">
        <f t="shared" si="0"/>
        <v>3.8</v>
      </c>
      <c r="F3" s="86">
        <v>3</v>
      </c>
      <c r="G3" s="61"/>
      <c r="H3" s="61"/>
      <c r="I3" s="61"/>
      <c r="J3" s="87"/>
      <c r="K3" s="87"/>
      <c r="L3" s="87"/>
      <c r="M3" s="26"/>
    </row>
    <row r="4" spans="1:14" s="38" customFormat="1" ht="44.25" customHeight="1">
      <c r="A4" s="150"/>
      <c r="B4" s="167" t="s">
        <v>248</v>
      </c>
      <c r="C4" s="168">
        <v>1</v>
      </c>
      <c r="D4" s="168">
        <v>3</v>
      </c>
      <c r="E4" s="168">
        <f>C4*D4</f>
        <v>3</v>
      </c>
      <c r="F4" s="168"/>
      <c r="G4" s="168" t="s">
        <v>249</v>
      </c>
      <c r="H4" s="168" t="s">
        <v>65</v>
      </c>
      <c r="I4" s="169" t="s">
        <v>66</v>
      </c>
      <c r="J4" s="170" t="s">
        <v>34</v>
      </c>
      <c r="K4" s="170"/>
      <c r="L4" s="171"/>
      <c r="M4" s="172" t="s">
        <v>45</v>
      </c>
      <c r="N4" s="173"/>
    </row>
    <row r="5" spans="1:14" s="38" customFormat="1" ht="30.95" customHeight="1">
      <c r="A5" s="150"/>
      <c r="B5" s="167" t="s">
        <v>337</v>
      </c>
      <c r="C5" s="168">
        <v>1</v>
      </c>
      <c r="D5" s="168">
        <v>2</v>
      </c>
      <c r="E5" s="168">
        <f>C5*D5</f>
        <v>2</v>
      </c>
      <c r="F5" s="168"/>
      <c r="G5" s="168" t="s">
        <v>321</v>
      </c>
      <c r="H5" s="168" t="s">
        <v>338</v>
      </c>
      <c r="I5" s="168" t="s">
        <v>322</v>
      </c>
      <c r="J5" s="170"/>
      <c r="K5" s="170"/>
      <c r="L5" s="171"/>
      <c r="M5" s="172" t="s">
        <v>45</v>
      </c>
      <c r="N5" s="173"/>
    </row>
    <row r="6" spans="1:14" s="38" customFormat="1" ht="18.75">
      <c r="A6" s="150"/>
      <c r="B6" s="167" t="s">
        <v>50</v>
      </c>
      <c r="C6" s="168">
        <v>4</v>
      </c>
      <c r="D6" s="168">
        <v>1</v>
      </c>
      <c r="E6" s="168">
        <f>C6*D6</f>
        <v>4</v>
      </c>
      <c r="F6" s="168"/>
      <c r="G6" s="168" t="s">
        <v>116</v>
      </c>
      <c r="H6" s="168" t="s">
        <v>250</v>
      </c>
      <c r="I6" s="169" t="s">
        <v>49</v>
      </c>
      <c r="J6" s="170"/>
      <c r="K6" s="170"/>
      <c r="L6" s="171"/>
      <c r="M6" s="172" t="s">
        <v>282</v>
      </c>
      <c r="N6" s="173"/>
    </row>
    <row r="7" spans="1:14" s="38" customFormat="1" ht="30">
      <c r="A7" s="151"/>
      <c r="B7" s="167" t="s">
        <v>120</v>
      </c>
      <c r="C7" s="168">
        <v>3</v>
      </c>
      <c r="D7" s="168">
        <v>2</v>
      </c>
      <c r="E7" s="168">
        <f>C7*D7</f>
        <v>6</v>
      </c>
      <c r="F7" s="168"/>
      <c r="G7" s="168" t="s">
        <v>116</v>
      </c>
      <c r="H7" s="168" t="s">
        <v>250</v>
      </c>
      <c r="I7" s="169" t="s">
        <v>121</v>
      </c>
      <c r="J7" s="170"/>
      <c r="K7" s="170"/>
      <c r="L7" s="171"/>
      <c r="M7" s="172" t="s">
        <v>282</v>
      </c>
      <c r="N7" s="173"/>
    </row>
    <row r="8" spans="1:14" s="38" customFormat="1" ht="30">
      <c r="A8" s="151"/>
      <c r="B8" s="167" t="s">
        <v>252</v>
      </c>
      <c r="C8" s="168">
        <v>1</v>
      </c>
      <c r="D8" s="168">
        <v>4</v>
      </c>
      <c r="E8" s="168">
        <f>C8*D8</f>
        <v>4</v>
      </c>
      <c r="F8" s="168"/>
      <c r="G8" s="168" t="s">
        <v>253</v>
      </c>
      <c r="H8" s="168" t="s">
        <v>251</v>
      </c>
      <c r="I8" s="169" t="s">
        <v>52</v>
      </c>
      <c r="J8" s="170"/>
      <c r="K8" s="170"/>
      <c r="L8" s="171"/>
      <c r="M8" s="172" t="s">
        <v>45</v>
      </c>
      <c r="N8" s="173"/>
    </row>
    <row r="9" spans="1:14" s="38" customFormat="1" ht="18.75">
      <c r="A9" s="261" t="s">
        <v>51</v>
      </c>
      <c r="B9" s="262"/>
      <c r="C9" s="109">
        <f>AVERAGE(C10:C12)</f>
        <v>1</v>
      </c>
      <c r="D9" s="109">
        <f>AVERAGE(D10:D12)</f>
        <v>3.6666666666666665</v>
      </c>
      <c r="E9" s="109">
        <f>AVERAGE(E10:E12)</f>
        <v>3.6666666666666665</v>
      </c>
      <c r="F9" s="109">
        <v>1</v>
      </c>
      <c r="G9" s="92"/>
      <c r="H9" s="92"/>
      <c r="I9" s="92"/>
      <c r="J9" s="84"/>
      <c r="K9" s="84"/>
      <c r="L9" s="84"/>
      <c r="M9" s="93"/>
    </row>
    <row r="10" spans="1:14" s="38" customFormat="1" ht="80.25" customHeight="1">
      <c r="A10" s="152"/>
      <c r="B10" s="106" t="s">
        <v>59</v>
      </c>
      <c r="C10" s="92">
        <v>1</v>
      </c>
      <c r="D10" s="189">
        <v>3</v>
      </c>
      <c r="E10" s="92">
        <f>C10*D10</f>
        <v>3</v>
      </c>
      <c r="F10" s="92"/>
      <c r="G10" s="114" t="s">
        <v>131</v>
      </c>
      <c r="H10" s="168" t="s">
        <v>254</v>
      </c>
      <c r="I10" s="168" t="s">
        <v>356</v>
      </c>
      <c r="J10" s="170"/>
      <c r="K10" s="170"/>
      <c r="L10" s="174"/>
      <c r="M10" s="172" t="s">
        <v>45</v>
      </c>
    </row>
    <row r="11" spans="1:14" s="38" customFormat="1" ht="80.25" customHeight="1">
      <c r="A11" s="152"/>
      <c r="B11" s="106" t="s">
        <v>447</v>
      </c>
      <c r="C11" s="224">
        <v>1</v>
      </c>
      <c r="D11" s="224">
        <v>4</v>
      </c>
      <c r="E11" s="224">
        <f>C11*D11</f>
        <v>4</v>
      </c>
      <c r="F11" s="224"/>
      <c r="G11" s="114" t="s">
        <v>444</v>
      </c>
      <c r="H11" s="168" t="s">
        <v>448</v>
      </c>
      <c r="I11" s="168" t="s">
        <v>450</v>
      </c>
      <c r="J11" s="170"/>
      <c r="K11" s="170"/>
      <c r="L11" s="174"/>
      <c r="M11" s="172" t="s">
        <v>45</v>
      </c>
    </row>
    <row r="12" spans="1:14" s="38" customFormat="1" ht="80.25" customHeight="1">
      <c r="A12" s="152"/>
      <c r="B12" s="106" t="s">
        <v>446</v>
      </c>
      <c r="C12" s="224">
        <v>1</v>
      </c>
      <c r="D12" s="224">
        <v>4</v>
      </c>
      <c r="E12" s="224">
        <f>C12*D12</f>
        <v>4</v>
      </c>
      <c r="F12" s="224"/>
      <c r="G12" s="114" t="s">
        <v>444</v>
      </c>
      <c r="H12" s="168" t="s">
        <v>458</v>
      </c>
      <c r="I12" s="168" t="s">
        <v>445</v>
      </c>
      <c r="J12" s="170"/>
      <c r="K12" s="170"/>
      <c r="L12" s="174"/>
      <c r="M12" s="172" t="s">
        <v>45</v>
      </c>
    </row>
    <row r="13" spans="1:14" s="38" customFormat="1" ht="21.75" customHeight="1">
      <c r="A13" s="261" t="s">
        <v>286</v>
      </c>
      <c r="B13" s="262"/>
      <c r="C13" s="109">
        <f>AVERAGE(C14:C15)</f>
        <v>2.5</v>
      </c>
      <c r="D13" s="109">
        <f t="shared" ref="D13:E13" si="1">AVERAGE(D14:D15)</f>
        <v>2</v>
      </c>
      <c r="E13" s="109">
        <f t="shared" si="1"/>
        <v>5</v>
      </c>
      <c r="F13" s="109">
        <v>1</v>
      </c>
      <c r="G13" s="92"/>
      <c r="H13" s="92"/>
      <c r="I13" s="92"/>
      <c r="J13" s="84"/>
      <c r="K13" s="84"/>
      <c r="L13" s="84"/>
      <c r="M13" s="93"/>
    </row>
    <row r="14" spans="1:14" s="38" customFormat="1" ht="48.75" customHeight="1">
      <c r="A14" s="152"/>
      <c r="B14" s="106" t="s">
        <v>449</v>
      </c>
      <c r="C14" s="189">
        <v>2</v>
      </c>
      <c r="D14" s="92">
        <v>2</v>
      </c>
      <c r="E14" s="92">
        <f>C14*D14</f>
        <v>4</v>
      </c>
      <c r="F14" s="92"/>
      <c r="G14" s="114" t="s">
        <v>194</v>
      </c>
      <c r="H14" s="92" t="s">
        <v>299</v>
      </c>
      <c r="I14" s="92" t="s">
        <v>317</v>
      </c>
      <c r="J14" s="84"/>
      <c r="K14" s="84"/>
      <c r="L14" s="84"/>
      <c r="M14" s="104" t="s">
        <v>316</v>
      </c>
    </row>
    <row r="15" spans="1:14" s="38" customFormat="1" ht="59.25" customHeight="1">
      <c r="A15" s="152"/>
      <c r="B15" s="106" t="s">
        <v>287</v>
      </c>
      <c r="C15" s="92">
        <v>3</v>
      </c>
      <c r="D15" s="92">
        <v>2</v>
      </c>
      <c r="E15" s="92">
        <f>C15*D15</f>
        <v>6</v>
      </c>
      <c r="F15" s="92"/>
      <c r="G15" s="114" t="s">
        <v>194</v>
      </c>
      <c r="H15" s="92" t="s">
        <v>300</v>
      </c>
      <c r="I15" s="92" t="s">
        <v>293</v>
      </c>
      <c r="J15" s="84"/>
      <c r="K15" s="84"/>
      <c r="L15" s="84"/>
      <c r="M15" s="120"/>
    </row>
    <row r="16" spans="1:14">
      <c r="A16" s="153" t="s">
        <v>147</v>
      </c>
      <c r="B16" s="111"/>
      <c r="C16" s="109">
        <f>AVERAGE(C17:C21)</f>
        <v>1.2</v>
      </c>
      <c r="D16" s="109">
        <f t="shared" ref="D16:E16" si="2">AVERAGE(D17:D21)</f>
        <v>3.4</v>
      </c>
      <c r="E16" s="109">
        <f t="shared" si="2"/>
        <v>3.8</v>
      </c>
      <c r="F16" s="109">
        <v>2</v>
      </c>
      <c r="G16" s="112"/>
      <c r="H16" s="112"/>
      <c r="I16" s="112"/>
      <c r="J16" s="84" t="s">
        <v>33</v>
      </c>
      <c r="K16" s="84" t="e">
        <f>#REF!</f>
        <v>#REF!</v>
      </c>
      <c r="L16" s="113"/>
      <c r="M16" s="108"/>
    </row>
    <row r="17" spans="1:13" ht="30">
      <c r="A17" s="152"/>
      <c r="B17" s="106" t="s">
        <v>290</v>
      </c>
      <c r="C17" s="92">
        <v>2</v>
      </c>
      <c r="D17" s="189">
        <v>2</v>
      </c>
      <c r="E17" s="92">
        <f t="shared" ref="E17:E21" si="3">C17*D17</f>
        <v>4</v>
      </c>
      <c r="F17" s="92"/>
      <c r="G17" s="114" t="s">
        <v>117</v>
      </c>
      <c r="H17" s="132" t="s">
        <v>397</v>
      </c>
      <c r="I17" s="114" t="s">
        <v>368</v>
      </c>
      <c r="J17" s="84"/>
      <c r="K17" s="84"/>
      <c r="L17" s="84"/>
      <c r="M17" s="110" t="s">
        <v>128</v>
      </c>
    </row>
    <row r="18" spans="1:13" ht="30">
      <c r="A18" s="152"/>
      <c r="B18" s="106" t="s">
        <v>285</v>
      </c>
      <c r="C18" s="92">
        <v>1</v>
      </c>
      <c r="D18" s="92">
        <v>3</v>
      </c>
      <c r="E18" s="92">
        <f>C18*D18</f>
        <v>3</v>
      </c>
      <c r="F18" s="92"/>
      <c r="G18" s="114" t="s">
        <v>130</v>
      </c>
      <c r="H18" s="114" t="s">
        <v>297</v>
      </c>
      <c r="I18" s="114" t="s">
        <v>291</v>
      </c>
      <c r="J18" s="84"/>
      <c r="K18" s="84"/>
      <c r="L18" s="84"/>
      <c r="M18" s="110" t="s">
        <v>129</v>
      </c>
    </row>
    <row r="19" spans="1:13" ht="30">
      <c r="A19" s="152"/>
      <c r="B19" s="106" t="s">
        <v>2</v>
      </c>
      <c r="C19" s="92">
        <v>1</v>
      </c>
      <c r="D19" s="92">
        <v>5</v>
      </c>
      <c r="E19" s="92">
        <f t="shared" si="3"/>
        <v>5</v>
      </c>
      <c r="F19" s="92"/>
      <c r="G19" s="114" t="s">
        <v>118</v>
      </c>
      <c r="H19" s="114" t="s">
        <v>295</v>
      </c>
      <c r="I19" s="114" t="s">
        <v>291</v>
      </c>
      <c r="J19" s="112"/>
      <c r="K19" s="112"/>
      <c r="L19" s="112"/>
      <c r="M19" s="120">
        <v>43983</v>
      </c>
    </row>
    <row r="20" spans="1:13" ht="30">
      <c r="A20" s="152"/>
      <c r="B20" s="106" t="s">
        <v>1</v>
      </c>
      <c r="C20" s="92">
        <v>1</v>
      </c>
      <c r="D20" s="92">
        <v>4</v>
      </c>
      <c r="E20" s="92">
        <f t="shared" si="3"/>
        <v>4</v>
      </c>
      <c r="F20" s="92"/>
      <c r="G20" s="114" t="s">
        <v>118</v>
      </c>
      <c r="H20" s="114" t="s">
        <v>296</v>
      </c>
      <c r="I20" s="114" t="s">
        <v>291</v>
      </c>
      <c r="J20" s="112"/>
      <c r="K20" s="112"/>
      <c r="L20" s="112"/>
      <c r="M20" s="120">
        <v>43983</v>
      </c>
    </row>
    <row r="21" spans="1:13" ht="30">
      <c r="A21" s="152"/>
      <c r="B21" s="106" t="s">
        <v>8</v>
      </c>
      <c r="C21" s="92">
        <v>1</v>
      </c>
      <c r="D21" s="92">
        <v>3</v>
      </c>
      <c r="E21" s="92">
        <f t="shared" si="3"/>
        <v>3</v>
      </c>
      <c r="F21" s="92"/>
      <c r="G21" s="114" t="s">
        <v>118</v>
      </c>
      <c r="H21" s="114" t="s">
        <v>289</v>
      </c>
      <c r="I21" s="114" t="s">
        <v>292</v>
      </c>
      <c r="J21" s="84"/>
      <c r="K21" s="84"/>
      <c r="L21" s="84"/>
      <c r="M21" s="120">
        <v>43983</v>
      </c>
    </row>
    <row r="22" spans="1:13">
      <c r="A22" s="153" t="s">
        <v>7</v>
      </c>
      <c r="B22" s="115"/>
      <c r="C22" s="109">
        <f>AVERAGE(C23:C32)</f>
        <v>2.1</v>
      </c>
      <c r="D22" s="109">
        <f>AVERAGE(D23:D32)</f>
        <v>2</v>
      </c>
      <c r="E22" s="109">
        <f>AVERAGE(E23:E32)</f>
        <v>4.4000000000000004</v>
      </c>
      <c r="F22" s="109">
        <v>8</v>
      </c>
      <c r="G22" s="92"/>
      <c r="H22" s="92"/>
      <c r="I22" s="92"/>
      <c r="J22" s="84"/>
      <c r="K22" s="84"/>
      <c r="L22" s="84"/>
      <c r="M22" s="110"/>
    </row>
    <row r="23" spans="1:13" ht="28.5">
      <c r="A23" s="154"/>
      <c r="B23" s="175" t="s">
        <v>336</v>
      </c>
      <c r="C23" s="176">
        <v>2</v>
      </c>
      <c r="D23" s="176">
        <v>2</v>
      </c>
      <c r="E23" s="176">
        <f>C23*D23</f>
        <v>4</v>
      </c>
      <c r="F23" s="176"/>
      <c r="G23" s="176" t="s">
        <v>180</v>
      </c>
      <c r="H23" s="176" t="s">
        <v>339</v>
      </c>
      <c r="I23" s="176" t="s">
        <v>325</v>
      </c>
      <c r="J23" s="177"/>
      <c r="K23" s="177"/>
      <c r="L23" s="177"/>
      <c r="M23" s="178" t="s">
        <v>45</v>
      </c>
    </row>
    <row r="24" spans="1:13" ht="51" customHeight="1">
      <c r="A24" s="154"/>
      <c r="B24" s="175" t="s">
        <v>246</v>
      </c>
      <c r="C24" s="176">
        <v>2</v>
      </c>
      <c r="D24" s="176">
        <v>2</v>
      </c>
      <c r="E24" s="176">
        <f>C24*D24</f>
        <v>4</v>
      </c>
      <c r="F24" s="176"/>
      <c r="G24" s="176" t="s">
        <v>144</v>
      </c>
      <c r="H24" s="176" t="s">
        <v>55</v>
      </c>
      <c r="I24" s="176" t="s">
        <v>54</v>
      </c>
      <c r="J24" s="177"/>
      <c r="K24" s="177"/>
      <c r="L24" s="177"/>
      <c r="M24" s="178" t="s">
        <v>45</v>
      </c>
    </row>
    <row r="25" spans="1:13" ht="39" customHeight="1">
      <c r="A25" s="154"/>
      <c r="B25" s="175" t="s">
        <v>324</v>
      </c>
      <c r="C25" s="176">
        <v>2</v>
      </c>
      <c r="D25" s="176">
        <v>2</v>
      </c>
      <c r="E25" s="176">
        <f>C25*D25</f>
        <v>4</v>
      </c>
      <c r="F25" s="176"/>
      <c r="G25" s="176" t="s">
        <v>132</v>
      </c>
      <c r="H25" s="176" t="s">
        <v>62</v>
      </c>
      <c r="I25" s="176" t="s">
        <v>63</v>
      </c>
      <c r="J25" s="177"/>
      <c r="K25" s="177"/>
      <c r="L25" s="177"/>
      <c r="M25" s="178" t="s">
        <v>45</v>
      </c>
    </row>
    <row r="26" spans="1:13" ht="57">
      <c r="A26" s="154"/>
      <c r="B26" s="175" t="s">
        <v>323</v>
      </c>
      <c r="C26" s="176">
        <v>2</v>
      </c>
      <c r="D26" s="176">
        <v>1</v>
      </c>
      <c r="E26" s="176">
        <f t="shared" ref="E26:E28" si="4">C26*D26</f>
        <v>2</v>
      </c>
      <c r="F26" s="176"/>
      <c r="G26" s="176" t="s">
        <v>117</v>
      </c>
      <c r="H26" s="176" t="s">
        <v>357</v>
      </c>
      <c r="I26" s="179" t="s">
        <v>358</v>
      </c>
      <c r="J26" s="177"/>
      <c r="K26" s="177"/>
      <c r="L26" s="177"/>
      <c r="M26" s="178" t="s">
        <v>45</v>
      </c>
    </row>
    <row r="27" spans="1:13" ht="59.25" customHeight="1">
      <c r="A27" s="154"/>
      <c r="B27" s="175" t="s">
        <v>57</v>
      </c>
      <c r="C27" s="176">
        <v>2</v>
      </c>
      <c r="D27" s="176">
        <v>1</v>
      </c>
      <c r="E27" s="176">
        <f t="shared" si="4"/>
        <v>2</v>
      </c>
      <c r="F27" s="176"/>
      <c r="G27" s="176" t="s">
        <v>118</v>
      </c>
      <c r="H27" s="176" t="s">
        <v>64</v>
      </c>
      <c r="I27" s="176" t="s">
        <v>69</v>
      </c>
      <c r="J27" s="177"/>
      <c r="K27" s="177"/>
      <c r="L27" s="177"/>
      <c r="M27" s="178" t="s">
        <v>45</v>
      </c>
    </row>
    <row r="28" spans="1:13" ht="45" customHeight="1">
      <c r="A28" s="154"/>
      <c r="B28" s="175" t="s">
        <v>56</v>
      </c>
      <c r="C28" s="176">
        <v>2</v>
      </c>
      <c r="D28" s="176">
        <v>1</v>
      </c>
      <c r="E28" s="176">
        <f t="shared" si="4"/>
        <v>2</v>
      </c>
      <c r="F28" s="176"/>
      <c r="G28" s="176" t="s">
        <v>118</v>
      </c>
      <c r="H28" s="176" t="s">
        <v>68</v>
      </c>
      <c r="I28" s="176" t="s">
        <v>67</v>
      </c>
      <c r="J28" s="177"/>
      <c r="K28" s="177"/>
      <c r="L28" s="177"/>
      <c r="M28" s="178" t="s">
        <v>255</v>
      </c>
    </row>
    <row r="29" spans="1:13" ht="126" customHeight="1">
      <c r="A29" s="152"/>
      <c r="B29" s="175" t="s">
        <v>332</v>
      </c>
      <c r="C29" s="168">
        <v>3</v>
      </c>
      <c r="D29" s="168">
        <v>4</v>
      </c>
      <c r="E29" s="168">
        <f t="shared" ref="E29" si="5">C29*D29</f>
        <v>12</v>
      </c>
      <c r="F29" s="168"/>
      <c r="G29" s="114" t="s">
        <v>118</v>
      </c>
      <c r="H29" s="225" t="s">
        <v>435</v>
      </c>
      <c r="I29" s="203" t="s">
        <v>400</v>
      </c>
      <c r="J29" s="170"/>
      <c r="K29" s="170"/>
      <c r="L29" s="170"/>
      <c r="M29" s="172" t="s">
        <v>45</v>
      </c>
    </row>
    <row r="30" spans="1:13" ht="123" customHeight="1">
      <c r="A30" s="152"/>
      <c r="B30" s="175" t="s">
        <v>61</v>
      </c>
      <c r="C30" s="168">
        <v>2</v>
      </c>
      <c r="D30" s="168">
        <v>2</v>
      </c>
      <c r="E30" s="168">
        <f t="shared" ref="E30" si="6">C30*D30</f>
        <v>4</v>
      </c>
      <c r="F30" s="168"/>
      <c r="G30" s="225" t="s">
        <v>436</v>
      </c>
      <c r="H30" s="225" t="s">
        <v>437</v>
      </c>
      <c r="I30" s="202" t="s">
        <v>399</v>
      </c>
      <c r="J30" s="170"/>
      <c r="K30" s="170"/>
      <c r="L30" s="170"/>
      <c r="M30" s="172" t="s">
        <v>45</v>
      </c>
    </row>
    <row r="31" spans="1:13" ht="78" customHeight="1">
      <c r="A31" s="152"/>
      <c r="B31" s="175" t="s">
        <v>335</v>
      </c>
      <c r="C31" s="168">
        <v>2</v>
      </c>
      <c r="D31" s="168">
        <v>2</v>
      </c>
      <c r="E31" s="168">
        <f>C31*D31</f>
        <v>4</v>
      </c>
      <c r="F31" s="168"/>
      <c r="G31" s="168" t="s">
        <v>118</v>
      </c>
      <c r="H31" s="202" t="s">
        <v>398</v>
      </c>
      <c r="I31" s="202" t="s">
        <v>359</v>
      </c>
      <c r="J31" s="170"/>
      <c r="K31" s="170"/>
      <c r="L31" s="170"/>
      <c r="M31" s="172" t="s">
        <v>45</v>
      </c>
    </row>
    <row r="32" spans="1:13">
      <c r="A32" s="152"/>
      <c r="B32" s="106" t="s">
        <v>294</v>
      </c>
      <c r="C32" s="92">
        <v>2</v>
      </c>
      <c r="D32" s="92">
        <v>3</v>
      </c>
      <c r="E32" s="92">
        <f>C32*D32</f>
        <v>6</v>
      </c>
      <c r="F32" s="92"/>
      <c r="G32" s="92" t="s">
        <v>180</v>
      </c>
      <c r="H32" s="92" t="s">
        <v>256</v>
      </c>
      <c r="I32" s="96" t="s">
        <v>79</v>
      </c>
      <c r="J32" s="84"/>
      <c r="K32" s="84"/>
      <c r="L32" s="84"/>
      <c r="M32" s="93" t="s">
        <v>45</v>
      </c>
    </row>
    <row r="33" spans="1:13">
      <c r="A33" s="153" t="s">
        <v>229</v>
      </c>
      <c r="B33" s="115"/>
      <c r="C33" s="109">
        <f>AVERAGE(C34:C35)</f>
        <v>1</v>
      </c>
      <c r="D33" s="109">
        <f t="shared" ref="D33:E33" si="7">AVERAGE(D34:D35)</f>
        <v>2</v>
      </c>
      <c r="E33" s="109">
        <f t="shared" si="7"/>
        <v>2</v>
      </c>
      <c r="F33" s="109">
        <v>4</v>
      </c>
      <c r="G33" s="92"/>
      <c r="H33" s="92"/>
      <c r="I33" s="96"/>
      <c r="J33" s="84"/>
      <c r="K33" s="84"/>
      <c r="L33" s="84"/>
      <c r="M33" s="93"/>
    </row>
    <row r="34" spans="1:13">
      <c r="A34" s="155"/>
      <c r="B34" s="106" t="s">
        <v>145</v>
      </c>
      <c r="C34" s="92">
        <v>1</v>
      </c>
      <c r="D34" s="92">
        <v>3</v>
      </c>
      <c r="E34" s="92">
        <f>C34*D34</f>
        <v>3</v>
      </c>
      <c r="F34" s="92"/>
      <c r="G34" s="92" t="s">
        <v>119</v>
      </c>
      <c r="H34" s="92" t="s">
        <v>257</v>
      </c>
      <c r="I34" s="96" t="s">
        <v>258</v>
      </c>
      <c r="J34" s="84"/>
      <c r="K34" s="84"/>
      <c r="L34" s="84"/>
      <c r="M34" s="93">
        <v>2021</v>
      </c>
    </row>
    <row r="35" spans="1:13">
      <c r="A35" s="155"/>
      <c r="B35" s="106" t="s">
        <v>22</v>
      </c>
      <c r="C35" s="92">
        <v>1</v>
      </c>
      <c r="D35" s="92">
        <v>1</v>
      </c>
      <c r="E35" s="92">
        <f>C35*D35</f>
        <v>1</v>
      </c>
      <c r="F35" s="92"/>
      <c r="G35" s="92" t="s">
        <v>119</v>
      </c>
      <c r="H35" s="92" t="s">
        <v>257</v>
      </c>
      <c r="I35" s="96" t="s">
        <v>340</v>
      </c>
      <c r="J35" s="84"/>
      <c r="K35" s="84"/>
      <c r="L35" s="84"/>
      <c r="M35" s="93">
        <v>2021</v>
      </c>
    </row>
    <row r="36" spans="1:13">
      <c r="A36" s="156" t="s">
        <v>10</v>
      </c>
      <c r="B36" s="115"/>
      <c r="C36" s="109">
        <f>AVERAGE(C37:C38)</f>
        <v>3</v>
      </c>
      <c r="D36" s="109">
        <f>AVERAGE(D37:D38)</f>
        <v>4</v>
      </c>
      <c r="E36" s="109">
        <f>AVERAGE(E37:E38)</f>
        <v>12</v>
      </c>
      <c r="F36" s="109">
        <v>2</v>
      </c>
      <c r="G36" s="92"/>
      <c r="H36" s="92"/>
      <c r="I36" s="96"/>
      <c r="J36" s="84"/>
      <c r="K36" s="84"/>
      <c r="L36" s="84"/>
      <c r="M36" s="93"/>
    </row>
    <row r="37" spans="1:13" ht="82.5" customHeight="1">
      <c r="A37" s="155"/>
      <c r="B37" s="95" t="s">
        <v>53</v>
      </c>
      <c r="C37" s="162">
        <v>3</v>
      </c>
      <c r="D37" s="162">
        <v>4</v>
      </c>
      <c r="E37" s="162">
        <f>C37*D37</f>
        <v>12</v>
      </c>
      <c r="F37" s="162"/>
      <c r="G37" s="189" t="s">
        <v>117</v>
      </c>
      <c r="H37" s="189" t="s">
        <v>403</v>
      </c>
      <c r="I37" s="96" t="s">
        <v>369</v>
      </c>
      <c r="J37" s="84"/>
      <c r="K37" s="84"/>
      <c r="L37" s="84"/>
      <c r="M37" s="93" t="s">
        <v>45</v>
      </c>
    </row>
    <row r="38" spans="1:13" ht="86.25" customHeight="1">
      <c r="A38" s="155"/>
      <c r="B38" s="95" t="s">
        <v>331</v>
      </c>
      <c r="C38" s="162">
        <v>3</v>
      </c>
      <c r="D38" s="162">
        <v>4</v>
      </c>
      <c r="E38" s="162">
        <f>C38*D38</f>
        <v>12</v>
      </c>
      <c r="F38" s="162"/>
      <c r="G38" s="162" t="s">
        <v>259</v>
      </c>
      <c r="H38" s="189" t="s">
        <v>404</v>
      </c>
      <c r="I38" s="189" t="s">
        <v>370</v>
      </c>
      <c r="J38" s="84"/>
      <c r="K38" s="84"/>
      <c r="L38" s="84"/>
      <c r="M38" s="93" t="s">
        <v>45</v>
      </c>
    </row>
    <row r="39" spans="1:13">
      <c r="A39" s="156" t="s">
        <v>13</v>
      </c>
      <c r="B39" s="117"/>
      <c r="C39" s="116">
        <f>C40</f>
        <v>1</v>
      </c>
      <c r="D39" s="116">
        <f>D40</f>
        <v>2</v>
      </c>
      <c r="E39" s="116">
        <f>E40</f>
        <v>2</v>
      </c>
      <c r="F39" s="116">
        <v>1</v>
      </c>
      <c r="G39" s="92"/>
      <c r="H39" s="92"/>
      <c r="I39" s="92"/>
      <c r="J39" s="84"/>
      <c r="K39" s="84"/>
      <c r="L39" s="84"/>
      <c r="M39" s="93"/>
    </row>
    <row r="40" spans="1:13" ht="38.1" customHeight="1">
      <c r="A40" s="155"/>
      <c r="B40" s="95" t="s">
        <v>30</v>
      </c>
      <c r="C40" s="96">
        <v>1</v>
      </c>
      <c r="D40" s="96">
        <v>2</v>
      </c>
      <c r="E40" s="96">
        <f>C40*D40</f>
        <v>2</v>
      </c>
      <c r="F40" s="96"/>
      <c r="G40" s="92" t="s">
        <v>118</v>
      </c>
      <c r="H40" s="92" t="s">
        <v>284</v>
      </c>
      <c r="I40" s="92" t="s">
        <v>283</v>
      </c>
      <c r="J40" s="84"/>
      <c r="K40" s="84"/>
      <c r="L40" s="84"/>
      <c r="M40" s="93">
        <v>2021</v>
      </c>
    </row>
    <row r="41" spans="1:13">
      <c r="A41" s="156" t="s">
        <v>70</v>
      </c>
      <c r="B41" s="117"/>
      <c r="C41" s="116">
        <f>AVERAGE(C42:C49)</f>
        <v>1.25</v>
      </c>
      <c r="D41" s="116">
        <f t="shared" ref="D41:E41" si="8">AVERAGE(D42:D49)</f>
        <v>3.25</v>
      </c>
      <c r="E41" s="116">
        <f t="shared" si="8"/>
        <v>4</v>
      </c>
      <c r="F41" s="109">
        <v>8</v>
      </c>
      <c r="G41" s="92"/>
      <c r="H41" s="92"/>
      <c r="I41" s="92"/>
      <c r="J41" s="84"/>
      <c r="K41" s="84"/>
      <c r="L41" s="84"/>
      <c r="M41" s="93"/>
    </row>
    <row r="42" spans="1:13" ht="18.75" customHeight="1">
      <c r="A42" s="157"/>
      <c r="B42" s="106" t="s">
        <v>72</v>
      </c>
      <c r="C42" s="92">
        <v>1</v>
      </c>
      <c r="D42" s="92">
        <v>4</v>
      </c>
      <c r="E42" s="92">
        <f t="shared" ref="E42:E49" si="9">C42*D42</f>
        <v>4</v>
      </c>
      <c r="F42" s="92"/>
      <c r="G42" s="189" t="s">
        <v>117</v>
      </c>
      <c r="H42" s="252" t="s">
        <v>76</v>
      </c>
      <c r="I42" s="253" t="s">
        <v>281</v>
      </c>
      <c r="J42" s="84"/>
      <c r="K42" s="84"/>
      <c r="L42" s="84"/>
      <c r="M42" s="249" t="s">
        <v>45</v>
      </c>
    </row>
    <row r="43" spans="1:13" ht="22.5" customHeight="1">
      <c r="A43" s="157"/>
      <c r="B43" s="106" t="s">
        <v>4</v>
      </c>
      <c r="C43" s="92">
        <v>2</v>
      </c>
      <c r="D43" s="92">
        <v>3</v>
      </c>
      <c r="E43" s="92">
        <f t="shared" si="9"/>
        <v>6</v>
      </c>
      <c r="F43" s="92"/>
      <c r="G43" s="189" t="s">
        <v>117</v>
      </c>
      <c r="H43" s="252"/>
      <c r="I43" s="254"/>
      <c r="J43" s="84"/>
      <c r="K43" s="84"/>
      <c r="L43" s="84"/>
      <c r="M43" s="250"/>
    </row>
    <row r="44" spans="1:13">
      <c r="A44" s="158"/>
      <c r="B44" s="106" t="s">
        <v>71</v>
      </c>
      <c r="C44" s="92">
        <v>2</v>
      </c>
      <c r="D44" s="92">
        <v>3</v>
      </c>
      <c r="E44" s="92">
        <f t="shared" si="9"/>
        <v>6</v>
      </c>
      <c r="F44" s="92"/>
      <c r="G44" s="92" t="s">
        <v>117</v>
      </c>
      <c r="H44" s="252"/>
      <c r="I44" s="254"/>
      <c r="J44" s="84"/>
      <c r="K44" s="84"/>
      <c r="L44" s="84"/>
      <c r="M44" s="250"/>
    </row>
    <row r="45" spans="1:13">
      <c r="A45" s="158"/>
      <c r="B45" s="106" t="s">
        <v>73</v>
      </c>
      <c r="C45" s="92">
        <v>1</v>
      </c>
      <c r="D45" s="92">
        <v>3</v>
      </c>
      <c r="E45" s="92">
        <f t="shared" si="9"/>
        <v>3</v>
      </c>
      <c r="F45" s="92"/>
      <c r="G45" s="92" t="s">
        <v>117</v>
      </c>
      <c r="H45" s="252"/>
      <c r="I45" s="254"/>
      <c r="J45" s="84"/>
      <c r="K45" s="84"/>
      <c r="L45" s="84"/>
      <c r="M45" s="250"/>
    </row>
    <row r="46" spans="1:13">
      <c r="A46" s="158"/>
      <c r="B46" s="106" t="s">
        <v>74</v>
      </c>
      <c r="C46" s="92">
        <v>1</v>
      </c>
      <c r="D46" s="92">
        <v>3</v>
      </c>
      <c r="E46" s="92">
        <f t="shared" si="9"/>
        <v>3</v>
      </c>
      <c r="F46" s="92"/>
      <c r="G46" s="92" t="s">
        <v>117</v>
      </c>
      <c r="H46" s="252"/>
      <c r="I46" s="254"/>
      <c r="J46" s="84"/>
      <c r="K46" s="84"/>
      <c r="L46" s="84"/>
      <c r="M46" s="250"/>
    </row>
    <row r="47" spans="1:13">
      <c r="A47" s="158"/>
      <c r="B47" s="106" t="s">
        <v>75</v>
      </c>
      <c r="C47" s="92">
        <v>1</v>
      </c>
      <c r="D47" s="92">
        <v>3</v>
      </c>
      <c r="E47" s="92">
        <f t="shared" si="9"/>
        <v>3</v>
      </c>
      <c r="F47" s="92"/>
      <c r="G47" s="92" t="s">
        <v>117</v>
      </c>
      <c r="H47" s="252"/>
      <c r="I47" s="254"/>
      <c r="J47" s="84"/>
      <c r="K47" s="84"/>
      <c r="L47" s="84"/>
      <c r="M47" s="250"/>
    </row>
    <row r="48" spans="1:13">
      <c r="A48" s="158"/>
      <c r="B48" s="106" t="s">
        <v>5</v>
      </c>
      <c r="C48" s="92">
        <v>1</v>
      </c>
      <c r="D48" s="92">
        <v>4</v>
      </c>
      <c r="E48" s="92">
        <f t="shared" si="9"/>
        <v>4</v>
      </c>
      <c r="F48" s="92"/>
      <c r="G48" s="92" t="s">
        <v>117</v>
      </c>
      <c r="H48" s="252"/>
      <c r="I48" s="255"/>
      <c r="J48" s="84"/>
      <c r="K48" s="84"/>
      <c r="L48" s="84"/>
      <c r="M48" s="250"/>
    </row>
    <row r="49" spans="1:13" ht="30">
      <c r="A49" s="152"/>
      <c r="B49" s="118" t="s">
        <v>247</v>
      </c>
      <c r="C49" s="107">
        <v>1</v>
      </c>
      <c r="D49" s="107">
        <v>3</v>
      </c>
      <c r="E49" s="92">
        <f t="shared" si="9"/>
        <v>3</v>
      </c>
      <c r="F49" s="107"/>
      <c r="G49" s="119" t="s">
        <v>117</v>
      </c>
      <c r="H49" s="180" t="s">
        <v>78</v>
      </c>
      <c r="I49" s="159" t="s">
        <v>77</v>
      </c>
      <c r="J49" s="84"/>
      <c r="K49" s="84"/>
      <c r="L49" s="84"/>
      <c r="M49" s="251"/>
    </row>
    <row r="50" spans="1:13">
      <c r="C50" s="84"/>
      <c r="D50" s="84"/>
      <c r="E50" s="84"/>
      <c r="F50" s="84"/>
      <c r="G50" s="84"/>
    </row>
    <row r="51" spans="1:13">
      <c r="C51" s="84"/>
      <c r="D51" s="84"/>
      <c r="E51" s="84"/>
      <c r="F51" s="84"/>
      <c r="G51" s="84"/>
    </row>
    <row r="52" spans="1:13">
      <c r="C52" s="84"/>
      <c r="D52" s="84"/>
      <c r="E52" s="84"/>
      <c r="F52" s="84"/>
      <c r="G52" s="84"/>
    </row>
    <row r="53" spans="1:13">
      <c r="C53" s="84"/>
      <c r="D53" s="84"/>
      <c r="E53" s="84"/>
      <c r="F53" s="84"/>
      <c r="G53" s="84"/>
    </row>
    <row r="54" spans="1:13">
      <c r="C54" s="84"/>
      <c r="D54" s="84"/>
      <c r="E54" s="84"/>
      <c r="F54" s="84"/>
      <c r="G54" s="84"/>
    </row>
    <row r="55" spans="1:13">
      <c r="C55" s="84"/>
      <c r="D55" s="84"/>
      <c r="E55" s="84"/>
      <c r="F55" s="84"/>
      <c r="G55" s="84"/>
    </row>
    <row r="56" spans="1:13">
      <c r="C56" s="84"/>
      <c r="D56" s="84"/>
      <c r="E56" s="84"/>
      <c r="F56" s="84"/>
      <c r="G56" s="84"/>
    </row>
    <row r="57" spans="1:13">
      <c r="C57" s="84"/>
      <c r="D57" s="84"/>
      <c r="E57" s="84"/>
      <c r="F57" s="84"/>
      <c r="G57" s="84"/>
    </row>
    <row r="58" spans="1:13">
      <c r="C58" s="84"/>
      <c r="D58" s="84"/>
      <c r="E58" s="84"/>
      <c r="F58" s="84"/>
      <c r="G58" s="84"/>
    </row>
    <row r="59" spans="1:13">
      <c r="C59" s="84"/>
      <c r="D59" s="84"/>
      <c r="E59" s="84"/>
      <c r="F59" s="84"/>
      <c r="G59" s="84"/>
    </row>
    <row r="60" spans="1:13">
      <c r="C60" s="84"/>
      <c r="D60" s="84"/>
      <c r="E60" s="84"/>
      <c r="F60" s="84"/>
      <c r="G60" s="84"/>
    </row>
    <row r="61" spans="1:13">
      <c r="C61" s="84"/>
      <c r="D61" s="84"/>
      <c r="E61" s="84"/>
      <c r="F61" s="84"/>
      <c r="G61" s="84"/>
    </row>
    <row r="62" spans="1:13">
      <c r="C62" s="84"/>
      <c r="D62" s="84"/>
      <c r="E62" s="84"/>
      <c r="F62" s="84"/>
      <c r="G62" s="84"/>
    </row>
    <row r="63" spans="1:13">
      <c r="C63" s="84"/>
      <c r="D63" s="84"/>
      <c r="E63" s="84"/>
      <c r="F63" s="84"/>
      <c r="G63" s="84"/>
    </row>
    <row r="64" spans="1:13">
      <c r="C64" s="84"/>
      <c r="D64" s="84"/>
      <c r="E64" s="84"/>
      <c r="F64" s="84"/>
      <c r="G64" s="84"/>
    </row>
    <row r="65" spans="3:7" customFormat="1">
      <c r="C65" s="84"/>
      <c r="D65" s="84"/>
      <c r="E65" s="84"/>
      <c r="F65" s="84"/>
      <c r="G65" s="84"/>
    </row>
    <row r="66" spans="3:7" customFormat="1">
      <c r="C66" s="84"/>
      <c r="D66" s="84"/>
      <c r="E66" s="84"/>
      <c r="F66" s="84"/>
      <c r="G66" s="84"/>
    </row>
    <row r="67" spans="3:7" customFormat="1">
      <c r="C67" s="84"/>
      <c r="D67" s="84"/>
      <c r="E67" s="84"/>
      <c r="F67" s="84"/>
      <c r="G67" s="84"/>
    </row>
    <row r="68" spans="3:7" customFormat="1">
      <c r="C68" s="84"/>
      <c r="D68" s="84"/>
      <c r="E68" s="84"/>
      <c r="F68" s="84"/>
      <c r="G68" s="84"/>
    </row>
    <row r="69" spans="3:7" customFormat="1">
      <c r="C69" s="84"/>
      <c r="D69" s="84"/>
      <c r="E69" s="84"/>
      <c r="F69" s="84"/>
      <c r="G69" s="84"/>
    </row>
    <row r="70" spans="3:7" customFormat="1">
      <c r="C70" s="84"/>
      <c r="D70" s="84"/>
      <c r="E70" s="84"/>
      <c r="F70" s="84"/>
      <c r="G70" s="84"/>
    </row>
    <row r="71" spans="3:7" customFormat="1">
      <c r="C71" s="84"/>
      <c r="D71" s="84"/>
      <c r="E71" s="84"/>
      <c r="F71" s="84"/>
      <c r="G71" s="84"/>
    </row>
    <row r="72" spans="3:7" customFormat="1">
      <c r="G72" s="84"/>
    </row>
    <row r="73" spans="3:7" customFormat="1">
      <c r="G73" s="84"/>
    </row>
    <row r="74" spans="3:7" customFormat="1">
      <c r="G74" s="84"/>
    </row>
    <row r="75" spans="3:7" customFormat="1">
      <c r="G75" s="84"/>
    </row>
    <row r="76" spans="3:7" customFormat="1">
      <c r="G76" s="84"/>
    </row>
    <row r="77" spans="3:7" customFormat="1">
      <c r="G77" s="84"/>
    </row>
    <row r="78" spans="3:7" customFormat="1">
      <c r="G78" s="84"/>
    </row>
    <row r="79" spans="3:7" customFormat="1">
      <c r="G79" s="84"/>
    </row>
    <row r="80" spans="3:7" customFormat="1">
      <c r="G80" s="84"/>
    </row>
    <row r="81" spans="7:7" customFormat="1">
      <c r="G81" s="84"/>
    </row>
    <row r="82" spans="7:7" customFormat="1">
      <c r="G82" s="84"/>
    </row>
    <row r="83" spans="7:7" customFormat="1">
      <c r="G83" s="84"/>
    </row>
    <row r="84" spans="7:7" customFormat="1">
      <c r="G84" s="84"/>
    </row>
    <row r="85" spans="7:7" customFormat="1">
      <c r="G85" s="84"/>
    </row>
    <row r="86" spans="7:7" customFormat="1">
      <c r="G86" s="84"/>
    </row>
    <row r="87" spans="7:7" customFormat="1">
      <c r="G87" s="84"/>
    </row>
    <row r="88" spans="7:7" customFormat="1">
      <c r="G88" s="84"/>
    </row>
    <row r="89" spans="7:7" customFormat="1">
      <c r="G89" s="84"/>
    </row>
    <row r="90" spans="7:7" customFormat="1">
      <c r="G90" s="84"/>
    </row>
    <row r="91" spans="7:7" customFormat="1">
      <c r="G91" s="84"/>
    </row>
    <row r="92" spans="7:7" customFormat="1">
      <c r="G92" s="84"/>
    </row>
    <row r="93" spans="7:7" customFormat="1">
      <c r="G93" s="84"/>
    </row>
    <row r="94" spans="7:7" customFormat="1">
      <c r="G94" s="84"/>
    </row>
    <row r="95" spans="7:7" customFormat="1">
      <c r="G95" s="84"/>
    </row>
    <row r="96" spans="7:7" customFormat="1">
      <c r="G96" s="84"/>
    </row>
    <row r="97" spans="7:7" customFormat="1">
      <c r="G97" s="84"/>
    </row>
    <row r="98" spans="7:7" customFormat="1">
      <c r="G98" s="84"/>
    </row>
    <row r="99" spans="7:7" customFormat="1">
      <c r="G99" s="84"/>
    </row>
    <row r="100" spans="7:7" customFormat="1">
      <c r="G100" s="84"/>
    </row>
    <row r="101" spans="7:7" customFormat="1">
      <c r="G101" s="84"/>
    </row>
    <row r="102" spans="7:7" customFormat="1">
      <c r="G102" s="84"/>
    </row>
    <row r="103" spans="7:7" customFormat="1">
      <c r="G103" s="84"/>
    </row>
    <row r="104" spans="7:7" customFormat="1">
      <c r="G104" s="84"/>
    </row>
    <row r="105" spans="7:7" customFormat="1">
      <c r="G105" s="84"/>
    </row>
    <row r="106" spans="7:7" customFormat="1">
      <c r="G106" s="84"/>
    </row>
    <row r="107" spans="7:7" customFormat="1">
      <c r="G107" s="84"/>
    </row>
    <row r="108" spans="7:7" customFormat="1">
      <c r="G108" s="84"/>
    </row>
    <row r="109" spans="7:7" customFormat="1">
      <c r="G109" s="84"/>
    </row>
    <row r="110" spans="7:7" customFormat="1">
      <c r="G110" s="84"/>
    </row>
    <row r="111" spans="7:7" customFormat="1">
      <c r="G111" s="84"/>
    </row>
    <row r="112" spans="7:7" customFormat="1">
      <c r="G112" s="84"/>
    </row>
    <row r="113" spans="7:7" customFormat="1">
      <c r="G113" s="84"/>
    </row>
    <row r="114" spans="7:7" customFormat="1">
      <c r="G114" s="84"/>
    </row>
    <row r="115" spans="7:7" customFormat="1">
      <c r="G115" s="84"/>
    </row>
    <row r="116" spans="7:7" customFormat="1">
      <c r="G116" s="84"/>
    </row>
    <row r="117" spans="7:7" customFormat="1">
      <c r="G117" s="84"/>
    </row>
    <row r="118" spans="7:7" customFormat="1">
      <c r="G118" s="84"/>
    </row>
    <row r="119" spans="7:7" customFormat="1">
      <c r="G119" s="84"/>
    </row>
    <row r="120" spans="7:7" customFormat="1">
      <c r="G120" s="84"/>
    </row>
    <row r="121" spans="7:7" customFormat="1">
      <c r="G121" s="84"/>
    </row>
    <row r="122" spans="7:7" customFormat="1">
      <c r="G122" s="84"/>
    </row>
    <row r="123" spans="7:7" customFormat="1">
      <c r="G123" s="84"/>
    </row>
    <row r="124" spans="7:7" customFormat="1">
      <c r="G124" s="84"/>
    </row>
    <row r="125" spans="7:7" customFormat="1">
      <c r="G125" s="84"/>
    </row>
    <row r="126" spans="7:7" customFormat="1">
      <c r="G126" s="84"/>
    </row>
    <row r="127" spans="7:7" customFormat="1">
      <c r="G127" s="84"/>
    </row>
    <row r="128" spans="7:7" customFormat="1">
      <c r="G128" s="84"/>
    </row>
    <row r="129" spans="7:7" customFormat="1">
      <c r="G129" s="84"/>
    </row>
    <row r="130" spans="7:7" customFormat="1">
      <c r="G130" s="84"/>
    </row>
    <row r="131" spans="7:7" customFormat="1">
      <c r="G131" s="84"/>
    </row>
    <row r="132" spans="7:7" customFormat="1">
      <c r="G132" s="84"/>
    </row>
    <row r="133" spans="7:7" customFormat="1">
      <c r="G133" s="84"/>
    </row>
    <row r="134" spans="7:7" customFormat="1">
      <c r="G134" s="84"/>
    </row>
    <row r="135" spans="7:7" customFormat="1">
      <c r="G135" s="84"/>
    </row>
    <row r="136" spans="7:7" customFormat="1">
      <c r="G136" s="84"/>
    </row>
    <row r="137" spans="7:7" customFormat="1">
      <c r="G137" s="84"/>
    </row>
    <row r="138" spans="7:7" customFormat="1">
      <c r="G138" s="84"/>
    </row>
    <row r="139" spans="7:7" customFormat="1">
      <c r="G139" s="84"/>
    </row>
  </sheetData>
  <mergeCells count="7">
    <mergeCell ref="M42:M49"/>
    <mergeCell ref="H42:H48"/>
    <mergeCell ref="I42:I48"/>
    <mergeCell ref="A1:H1"/>
    <mergeCell ref="A2:B2"/>
    <mergeCell ref="A9:B9"/>
    <mergeCell ref="A13:B13"/>
  </mergeCells>
  <phoneticPr fontId="6" type="noConversion"/>
  <conditionalFormatting sqref="E43 E31 E48:E49 E4 E10 E14 E34:E35 E40 E6:E8 E24:E28">
    <cfRule type="cellIs" dxfId="98" priority="76" stopIfTrue="1" operator="lessThan">
      <formula>#REF!</formula>
    </cfRule>
    <cfRule type="cellIs" dxfId="97" priority="77" stopIfTrue="1" operator="between">
      <formula>#REF!</formula>
      <formula>$K$16</formula>
    </cfRule>
    <cfRule type="cellIs" dxfId="96" priority="78" stopIfTrue="1" operator="greaterThan">
      <formula>$K$16</formula>
    </cfRule>
  </conditionalFormatting>
  <conditionalFormatting sqref="E37:E38">
    <cfRule type="cellIs" dxfId="95" priority="67" stopIfTrue="1" operator="lessThan">
      <formula>#REF!</formula>
    </cfRule>
    <cfRule type="cellIs" dxfId="94" priority="68" stopIfTrue="1" operator="between">
      <formula>#REF!</formula>
      <formula>$K$16</formula>
    </cfRule>
    <cfRule type="cellIs" dxfId="93" priority="69" stopIfTrue="1" operator="greaterThan">
      <formula>$K$16</formula>
    </cfRule>
  </conditionalFormatting>
  <conditionalFormatting sqref="E29">
    <cfRule type="cellIs" dxfId="92" priority="64" stopIfTrue="1" operator="lessThan">
      <formula>#REF!</formula>
    </cfRule>
    <cfRule type="cellIs" dxfId="91" priority="65" stopIfTrue="1" operator="between">
      <formula>#REF!</formula>
      <formula>$K$16</formula>
    </cfRule>
    <cfRule type="cellIs" dxfId="90" priority="66" stopIfTrue="1" operator="greaterThan">
      <formula>$K$16</formula>
    </cfRule>
  </conditionalFormatting>
  <conditionalFormatting sqref="E30">
    <cfRule type="cellIs" dxfId="89" priority="55" stopIfTrue="1" operator="lessThan">
      <formula>#REF!</formula>
    </cfRule>
    <cfRule type="cellIs" dxfId="88" priority="56" stopIfTrue="1" operator="between">
      <formula>#REF!</formula>
      <formula>$K$16</formula>
    </cfRule>
    <cfRule type="cellIs" dxfId="87" priority="57" stopIfTrue="1" operator="greaterThan">
      <formula>$K$16</formula>
    </cfRule>
  </conditionalFormatting>
  <conditionalFormatting sqref="E42">
    <cfRule type="cellIs" dxfId="86" priority="46" stopIfTrue="1" operator="lessThan">
      <formula>#REF!</formula>
    </cfRule>
    <cfRule type="cellIs" dxfId="85" priority="47" stopIfTrue="1" operator="between">
      <formula>#REF!</formula>
      <formula>$K$16</formula>
    </cfRule>
    <cfRule type="cellIs" dxfId="84" priority="48" stopIfTrue="1" operator="greaterThan">
      <formula>$K$16</formula>
    </cfRule>
  </conditionalFormatting>
  <conditionalFormatting sqref="E45">
    <cfRule type="cellIs" dxfId="83" priority="34" stopIfTrue="1" operator="lessThan">
      <formula>#REF!</formula>
    </cfRule>
    <cfRule type="cellIs" dxfId="82" priority="35" stopIfTrue="1" operator="between">
      <formula>#REF!</formula>
      <formula>$K$16</formula>
    </cfRule>
    <cfRule type="cellIs" dxfId="81" priority="36" stopIfTrue="1" operator="greaterThan">
      <formula>$K$16</formula>
    </cfRule>
  </conditionalFormatting>
  <conditionalFormatting sqref="E44">
    <cfRule type="cellIs" dxfId="80" priority="43" stopIfTrue="1" operator="lessThan">
      <formula>#REF!</formula>
    </cfRule>
    <cfRule type="cellIs" dxfId="79" priority="44" stopIfTrue="1" operator="between">
      <formula>#REF!</formula>
      <formula>$K$16</formula>
    </cfRule>
    <cfRule type="cellIs" dxfId="78" priority="45" stopIfTrue="1" operator="greaterThan">
      <formula>$K$16</formula>
    </cfRule>
  </conditionalFormatting>
  <conditionalFormatting sqref="E47">
    <cfRule type="cellIs" dxfId="77" priority="40" stopIfTrue="1" operator="lessThan">
      <formula>#REF!</formula>
    </cfRule>
    <cfRule type="cellIs" dxfId="76" priority="41" stopIfTrue="1" operator="between">
      <formula>#REF!</formula>
      <formula>$K$16</formula>
    </cfRule>
    <cfRule type="cellIs" dxfId="75" priority="42" stopIfTrue="1" operator="greaterThan">
      <formula>$K$16</formula>
    </cfRule>
  </conditionalFormatting>
  <conditionalFormatting sqref="E46">
    <cfRule type="cellIs" dxfId="74" priority="37" stopIfTrue="1" operator="lessThan">
      <formula>#REF!</formula>
    </cfRule>
    <cfRule type="cellIs" dxfId="73" priority="38" stopIfTrue="1" operator="between">
      <formula>#REF!</formula>
      <formula>$K$16</formula>
    </cfRule>
    <cfRule type="cellIs" dxfId="72" priority="39" stopIfTrue="1" operator="greaterThan">
      <formula>$K$16</formula>
    </cfRule>
  </conditionalFormatting>
  <conditionalFormatting sqref="E32">
    <cfRule type="cellIs" dxfId="71" priority="31" stopIfTrue="1" operator="lessThan">
      <formula>#REF!</formula>
    </cfRule>
    <cfRule type="cellIs" dxfId="70" priority="32" stopIfTrue="1" operator="between">
      <formula>#REF!</formula>
      <formula>$K$16</formula>
    </cfRule>
    <cfRule type="cellIs" dxfId="69" priority="33" stopIfTrue="1" operator="greaterThan">
      <formula>$K$16</formula>
    </cfRule>
  </conditionalFormatting>
  <conditionalFormatting sqref="E17:E21">
    <cfRule type="cellIs" dxfId="68" priority="25" stopIfTrue="1" operator="lessThan">
      <formula>$K$16</formula>
    </cfRule>
    <cfRule type="cellIs" dxfId="67" priority="26" stopIfTrue="1" operator="between">
      <formula>$K$16</formula>
      <formula>#REF!</formula>
    </cfRule>
    <cfRule type="cellIs" dxfId="66" priority="27" stopIfTrue="1" operator="greaterThan">
      <formula>#REF!</formula>
    </cfRule>
  </conditionalFormatting>
  <conditionalFormatting sqref="E15">
    <cfRule type="cellIs" dxfId="65" priority="16" stopIfTrue="1" operator="lessThan">
      <formula>#REF!</formula>
    </cfRule>
    <cfRule type="cellIs" dxfId="64" priority="17" stopIfTrue="1" operator="between">
      <formula>#REF!</formula>
      <formula>$K$16</formula>
    </cfRule>
    <cfRule type="cellIs" dxfId="63" priority="18" stopIfTrue="1" operator="greaterThan">
      <formula>$K$16</formula>
    </cfRule>
  </conditionalFormatting>
  <conditionalFormatting sqref="E5">
    <cfRule type="cellIs" dxfId="62" priority="13" stopIfTrue="1" operator="lessThan">
      <formula>#REF!</formula>
    </cfRule>
    <cfRule type="cellIs" dxfId="61" priority="14" stopIfTrue="1" operator="between">
      <formula>#REF!</formula>
      <formula>$K$16</formula>
    </cfRule>
    <cfRule type="cellIs" dxfId="60" priority="15" stopIfTrue="1" operator="greaterThan">
      <formula>$K$16</formula>
    </cfRule>
  </conditionalFormatting>
  <conditionalFormatting sqref="E23">
    <cfRule type="cellIs" dxfId="59" priority="7" stopIfTrue="1" operator="lessThan">
      <formula>#REF!</formula>
    </cfRule>
    <cfRule type="cellIs" dxfId="58" priority="8" stopIfTrue="1" operator="between">
      <formula>#REF!</formula>
      <formula>$K$16</formula>
    </cfRule>
    <cfRule type="cellIs" dxfId="57" priority="9" stopIfTrue="1" operator="greaterThan">
      <formula>$K$16</formula>
    </cfRule>
  </conditionalFormatting>
  <conditionalFormatting sqref="E12">
    <cfRule type="cellIs" dxfId="56" priority="4" stopIfTrue="1" operator="lessThan">
      <formula>#REF!</formula>
    </cfRule>
    <cfRule type="cellIs" dxfId="55" priority="5" stopIfTrue="1" operator="between">
      <formula>#REF!</formula>
      <formula>$K$16</formula>
    </cfRule>
    <cfRule type="cellIs" dxfId="54" priority="6" stopIfTrue="1" operator="greaterThan">
      <formula>$K$16</formula>
    </cfRule>
  </conditionalFormatting>
  <conditionalFormatting sqref="E11">
    <cfRule type="cellIs" dxfId="53" priority="1" stopIfTrue="1" operator="lessThan">
      <formula>#REF!</formula>
    </cfRule>
    <cfRule type="cellIs" dxfId="52" priority="2" stopIfTrue="1" operator="between">
      <formula>#REF!</formula>
      <formula>$K$16</formula>
    </cfRule>
    <cfRule type="cellIs" dxfId="51" priority="3" stopIfTrue="1" operator="greaterThan">
      <formula>$K$16</formula>
    </cfRule>
  </conditionalFormatting>
  <pageMargins left="0.70866141732283472" right="0.70866141732283472" top="0.74803149606299213" bottom="0.74803149606299213" header="0.31496062992125984" footer="0.31496062992125984"/>
  <pageSetup paperSize="9" scale="75" orientation="landscape"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N27"/>
  <sheetViews>
    <sheetView zoomScale="80" zoomScaleNormal="80" workbookViewId="0">
      <selection activeCell="O20" sqref="O20"/>
    </sheetView>
  </sheetViews>
  <sheetFormatPr baseColWidth="10" defaultColWidth="11.42578125" defaultRowHeight="15"/>
  <cols>
    <col min="1" max="1" width="6.42578125" customWidth="1"/>
    <col min="2" max="2" width="50.85546875" style="5" customWidth="1"/>
    <col min="3" max="3" width="12.85546875" customWidth="1"/>
    <col min="4" max="4" width="8.42578125" customWidth="1"/>
    <col min="5" max="5" width="9.42578125" customWidth="1"/>
    <col min="6" max="6" width="5" customWidth="1"/>
    <col min="7" max="7" width="26.7109375" customWidth="1"/>
    <col min="8" max="8" width="50.42578125" customWidth="1"/>
    <col min="9" max="9" width="35.140625" customWidth="1"/>
    <col min="10" max="10" width="41" hidden="1" customWidth="1"/>
    <col min="11" max="11" width="4.42578125" hidden="1" customWidth="1"/>
    <col min="12" max="12" width="6.140625" hidden="1" customWidth="1"/>
    <col min="13" max="13" width="18.42578125" customWidth="1"/>
  </cols>
  <sheetData>
    <row r="1" spans="1:14" ht="21">
      <c r="A1" s="263" t="s">
        <v>245</v>
      </c>
      <c r="B1" s="264"/>
      <c r="C1" s="264"/>
      <c r="D1" s="264"/>
      <c r="E1" s="264"/>
      <c r="F1" s="264"/>
      <c r="G1" s="264"/>
      <c r="H1" s="265"/>
    </row>
    <row r="2" spans="1:14" s="38" customFormat="1" ht="37.5" customHeight="1">
      <c r="A2" s="266" t="s">
        <v>3</v>
      </c>
      <c r="B2" s="267"/>
      <c r="C2" s="12" t="s">
        <v>29</v>
      </c>
      <c r="D2" s="12" t="s">
        <v>0</v>
      </c>
      <c r="E2" s="12" t="s">
        <v>28</v>
      </c>
      <c r="F2" s="12" t="s">
        <v>12</v>
      </c>
      <c r="G2" s="12" t="s">
        <v>40</v>
      </c>
      <c r="H2" s="12" t="s">
        <v>43</v>
      </c>
      <c r="I2" s="12" t="s">
        <v>41</v>
      </c>
      <c r="J2" s="47" t="s">
        <v>35</v>
      </c>
      <c r="K2" s="37"/>
      <c r="L2" s="37"/>
      <c r="M2" s="12" t="s">
        <v>42</v>
      </c>
    </row>
    <row r="3" spans="1:14" ht="18.75">
      <c r="A3" s="17" t="s">
        <v>152</v>
      </c>
      <c r="B3" s="8"/>
      <c r="C3" s="86">
        <f>AVERAGE(C4:C6)</f>
        <v>2</v>
      </c>
      <c r="D3" s="86">
        <f>AVERAGE(D4:D6)</f>
        <v>3</v>
      </c>
      <c r="E3" s="86">
        <f>AVERAGE(E4:E6)</f>
        <v>6</v>
      </c>
      <c r="F3" s="40">
        <v>1</v>
      </c>
      <c r="G3" s="114"/>
      <c r="H3" s="3"/>
      <c r="I3" s="3"/>
      <c r="J3" t="s">
        <v>32</v>
      </c>
      <c r="K3" t="e">
        <f>#REF!</f>
        <v>#REF!</v>
      </c>
      <c r="M3" s="3"/>
    </row>
    <row r="4" spans="1:14" ht="60">
      <c r="A4" s="18"/>
      <c r="B4" s="214" t="s">
        <v>149</v>
      </c>
      <c r="C4" s="205">
        <v>2</v>
      </c>
      <c r="D4" s="206">
        <v>3</v>
      </c>
      <c r="E4" s="206">
        <f>C4*D4</f>
        <v>6</v>
      </c>
      <c r="F4" s="206"/>
      <c r="G4" s="207" t="s">
        <v>308</v>
      </c>
      <c r="H4" s="213" t="s">
        <v>407</v>
      </c>
      <c r="I4" s="213" t="s">
        <v>408</v>
      </c>
      <c r="J4" s="216"/>
      <c r="K4" s="216"/>
      <c r="L4" s="209"/>
      <c r="M4" s="228" t="s">
        <v>409</v>
      </c>
    </row>
    <row r="5" spans="1:14" ht="30">
      <c r="A5" s="18"/>
      <c r="B5" s="214" t="s">
        <v>327</v>
      </c>
      <c r="C5" s="210">
        <v>3</v>
      </c>
      <c r="D5" s="210">
        <v>3</v>
      </c>
      <c r="E5" s="210">
        <f t="shared" ref="E5:E6" si="0">C5*D5</f>
        <v>9</v>
      </c>
      <c r="F5" s="210"/>
      <c r="G5" s="207" t="s">
        <v>118</v>
      </c>
      <c r="H5" s="213" t="s">
        <v>328</v>
      </c>
      <c r="I5" s="213" t="s">
        <v>330</v>
      </c>
      <c r="J5" s="211"/>
      <c r="K5" s="211"/>
      <c r="L5" s="212"/>
      <c r="M5" s="229" t="s">
        <v>410</v>
      </c>
    </row>
    <row r="6" spans="1:14" ht="45">
      <c r="A6" s="18"/>
      <c r="B6" s="214" t="s">
        <v>150</v>
      </c>
      <c r="C6" s="210">
        <v>1</v>
      </c>
      <c r="D6" s="210">
        <v>3</v>
      </c>
      <c r="E6" s="210">
        <f t="shared" si="0"/>
        <v>3</v>
      </c>
      <c r="F6" s="210"/>
      <c r="G6" s="207" t="s">
        <v>308</v>
      </c>
      <c r="H6" s="213" t="s">
        <v>412</v>
      </c>
      <c r="I6" s="213" t="s">
        <v>411</v>
      </c>
      <c r="J6" s="211"/>
      <c r="K6" s="211"/>
      <c r="L6" s="212"/>
      <c r="M6" s="229" t="s">
        <v>410</v>
      </c>
    </row>
    <row r="7" spans="1:14" ht="18.75">
      <c r="A7" s="17" t="s">
        <v>11</v>
      </c>
      <c r="B7" s="22"/>
      <c r="C7" s="86">
        <f>AVERAGE(C8:C11)</f>
        <v>1.25</v>
      </c>
      <c r="D7" s="86">
        <f>AVERAGE(D8:D11)</f>
        <v>2.25</v>
      </c>
      <c r="E7" s="86">
        <f>AVERAGE(E8:E11)</f>
        <v>2.75</v>
      </c>
      <c r="F7" s="41">
        <v>4</v>
      </c>
      <c r="G7" s="114"/>
      <c r="H7" s="11"/>
      <c r="I7" s="11"/>
      <c r="L7" s="45"/>
      <c r="M7" s="230"/>
    </row>
    <row r="8" spans="1:14" ht="48" customHeight="1">
      <c r="A8" s="18"/>
      <c r="B8" s="214" t="s">
        <v>329</v>
      </c>
      <c r="C8" s="213">
        <v>2</v>
      </c>
      <c r="D8" s="220">
        <v>2</v>
      </c>
      <c r="E8" s="217">
        <f t="shared" ref="E8:E11" si="1">D8*C8</f>
        <v>4</v>
      </c>
      <c r="F8" s="218"/>
      <c r="G8" s="207" t="s">
        <v>418</v>
      </c>
      <c r="H8" s="213" t="s">
        <v>419</v>
      </c>
      <c r="I8" s="213" t="s">
        <v>307</v>
      </c>
      <c r="J8" s="216"/>
      <c r="K8" s="216"/>
      <c r="L8" s="219"/>
      <c r="M8" s="218" t="s">
        <v>311</v>
      </c>
      <c r="N8" s="170"/>
    </row>
    <row r="9" spans="1:14" ht="30">
      <c r="A9" s="18"/>
      <c r="B9" s="214" t="s">
        <v>218</v>
      </c>
      <c r="C9" s="218">
        <v>1</v>
      </c>
      <c r="D9" s="220">
        <v>2</v>
      </c>
      <c r="E9" s="217">
        <f t="shared" si="1"/>
        <v>2</v>
      </c>
      <c r="F9" s="218"/>
      <c r="G9" s="207" t="s">
        <v>309</v>
      </c>
      <c r="H9" s="213" t="s">
        <v>305</v>
      </c>
      <c r="I9" s="213" t="s">
        <v>307</v>
      </c>
      <c r="J9" s="216"/>
      <c r="K9" s="216"/>
      <c r="L9" s="219"/>
      <c r="M9" s="226" t="s">
        <v>312</v>
      </c>
      <c r="N9" s="170"/>
    </row>
    <row r="10" spans="1:14" ht="30">
      <c r="A10" s="18"/>
      <c r="B10" s="214" t="s">
        <v>31</v>
      </c>
      <c r="C10" s="218">
        <v>1</v>
      </c>
      <c r="D10" s="220">
        <v>3</v>
      </c>
      <c r="E10" s="217">
        <f t="shared" si="1"/>
        <v>3</v>
      </c>
      <c r="F10" s="218"/>
      <c r="G10" s="207" t="s">
        <v>303</v>
      </c>
      <c r="H10" s="213" t="s">
        <v>313</v>
      </c>
      <c r="I10" s="213" t="s">
        <v>306</v>
      </c>
      <c r="J10" s="216"/>
      <c r="K10" s="216"/>
      <c r="L10" s="216"/>
      <c r="M10" s="231" t="s">
        <v>413</v>
      </c>
    </row>
    <row r="11" spans="1:14" ht="60">
      <c r="A11" s="18"/>
      <c r="B11" s="214" t="s">
        <v>416</v>
      </c>
      <c r="C11" s="217">
        <v>1</v>
      </c>
      <c r="D11" s="221">
        <v>2</v>
      </c>
      <c r="E11" s="217">
        <f t="shared" si="1"/>
        <v>2</v>
      </c>
      <c r="F11" s="217"/>
      <c r="G11" s="207" t="s">
        <v>132</v>
      </c>
      <c r="H11" s="213" t="s">
        <v>417</v>
      </c>
      <c r="I11" s="213" t="s">
        <v>414</v>
      </c>
      <c r="J11" s="216"/>
      <c r="K11" s="216"/>
      <c r="L11" s="216"/>
      <c r="M11" s="231" t="s">
        <v>415</v>
      </c>
    </row>
    <row r="12" spans="1:14" ht="18.75">
      <c r="A12" s="17" t="s">
        <v>12</v>
      </c>
      <c r="B12" s="16"/>
      <c r="C12" s="86">
        <f>AVERAGE(C13:C14)</f>
        <v>1</v>
      </c>
      <c r="D12" s="86">
        <f>AVERAGE(D13:D14)</f>
        <v>2.5</v>
      </c>
      <c r="E12" s="86">
        <f>AVERAGE(E13:E14)</f>
        <v>2.5</v>
      </c>
      <c r="F12" s="41">
        <v>2</v>
      </c>
      <c r="G12" s="114"/>
      <c r="H12" s="11"/>
      <c r="I12" s="11"/>
      <c r="M12" s="230"/>
    </row>
    <row r="13" spans="1:14" ht="45">
      <c r="A13" s="18"/>
      <c r="B13" s="214" t="s">
        <v>14</v>
      </c>
      <c r="C13" s="207">
        <v>1</v>
      </c>
      <c r="D13" s="207">
        <v>2</v>
      </c>
      <c r="E13" s="206">
        <f t="shared" ref="E13:E14" si="2">D13*C13</f>
        <v>2</v>
      </c>
      <c r="F13" s="207"/>
      <c r="G13" s="207" t="s">
        <v>308</v>
      </c>
      <c r="H13" s="215" t="s">
        <v>420</v>
      </c>
      <c r="I13" s="215" t="s">
        <v>421</v>
      </c>
      <c r="J13" s="216"/>
      <c r="K13" s="216"/>
      <c r="L13" s="216"/>
      <c r="M13" s="226" t="s">
        <v>423</v>
      </c>
    </row>
    <row r="14" spans="1:14" ht="48" customHeight="1">
      <c r="A14" s="18"/>
      <c r="B14" s="214" t="s">
        <v>304</v>
      </c>
      <c r="C14" s="207">
        <v>1</v>
      </c>
      <c r="D14" s="207">
        <v>3</v>
      </c>
      <c r="E14" s="206">
        <f t="shared" si="2"/>
        <v>3</v>
      </c>
      <c r="F14" s="207"/>
      <c r="G14" s="207" t="s">
        <v>308</v>
      </c>
      <c r="H14" s="215" t="s">
        <v>424</v>
      </c>
      <c r="I14" s="215" t="s">
        <v>421</v>
      </c>
      <c r="J14" s="216"/>
      <c r="K14" s="216"/>
      <c r="L14" s="216"/>
      <c r="M14" s="227" t="s">
        <v>422</v>
      </c>
    </row>
    <row r="15" spans="1:14" ht="15" customHeight="1">
      <c r="A15" s="17" t="s">
        <v>15</v>
      </c>
      <c r="B15" s="22"/>
      <c r="C15" s="86">
        <f>AVERAGE(C16:C18)</f>
        <v>1</v>
      </c>
      <c r="D15" s="86">
        <f>AVERAGE(D16:D18)</f>
        <v>2.6666666666666665</v>
      </c>
      <c r="E15" s="86">
        <f>AVERAGE(E16:E18)</f>
        <v>2.6666666666666665</v>
      </c>
      <c r="F15" s="41">
        <v>3</v>
      </c>
      <c r="G15" s="31"/>
      <c r="H15" s="2"/>
      <c r="I15" s="2"/>
      <c r="M15" s="97"/>
    </row>
    <row r="16" spans="1:14" ht="45">
      <c r="A16" s="19"/>
      <c r="B16" s="204" t="s">
        <v>36</v>
      </c>
      <c r="C16" s="215">
        <v>1</v>
      </c>
      <c r="D16" s="215">
        <v>3</v>
      </c>
      <c r="E16" s="206">
        <f>D16*C16</f>
        <v>3</v>
      </c>
      <c r="F16" s="215"/>
      <c r="G16" s="213" t="s">
        <v>310</v>
      </c>
      <c r="H16" s="215" t="s">
        <v>433</v>
      </c>
      <c r="I16" s="215" t="s">
        <v>429</v>
      </c>
      <c r="J16" s="216"/>
      <c r="K16" s="216"/>
      <c r="L16" s="216"/>
      <c r="M16" s="227" t="s">
        <v>413</v>
      </c>
    </row>
    <row r="17" spans="1:13" ht="60">
      <c r="A17" s="19"/>
      <c r="B17" s="204" t="s">
        <v>288</v>
      </c>
      <c r="C17" s="215">
        <v>1</v>
      </c>
      <c r="D17" s="215">
        <v>1</v>
      </c>
      <c r="E17" s="206">
        <f t="shared" ref="E17:E18" si="3">D17*C17</f>
        <v>1</v>
      </c>
      <c r="F17" s="215"/>
      <c r="G17" s="213" t="s">
        <v>303</v>
      </c>
      <c r="H17" s="215" t="s">
        <v>432</v>
      </c>
      <c r="I17" s="215" t="s">
        <v>434</v>
      </c>
      <c r="J17" s="216"/>
      <c r="K17" s="216"/>
      <c r="L17" s="216"/>
      <c r="M17" s="227" t="s">
        <v>430</v>
      </c>
    </row>
    <row r="18" spans="1:13" ht="30">
      <c r="A18" s="20"/>
      <c r="B18" s="204" t="s">
        <v>148</v>
      </c>
      <c r="C18" s="215">
        <v>1</v>
      </c>
      <c r="D18" s="215">
        <v>4</v>
      </c>
      <c r="E18" s="206">
        <f t="shared" si="3"/>
        <v>4</v>
      </c>
      <c r="F18" s="215"/>
      <c r="G18" s="213" t="s">
        <v>310</v>
      </c>
      <c r="H18" s="215" t="s">
        <v>438</v>
      </c>
      <c r="I18" s="215" t="s">
        <v>431</v>
      </c>
      <c r="J18" s="216"/>
      <c r="K18" s="216"/>
      <c r="L18" s="216"/>
      <c r="M18" s="227" t="s">
        <v>430</v>
      </c>
    </row>
    <row r="19" spans="1:13" ht="18.75">
      <c r="A19" s="17" t="s">
        <v>16</v>
      </c>
      <c r="B19" s="15"/>
      <c r="C19" s="86">
        <f>C20</f>
        <v>1</v>
      </c>
      <c r="D19" s="86">
        <f t="shared" ref="D19:E19" si="4">D20</f>
        <v>3</v>
      </c>
      <c r="E19" s="86">
        <f t="shared" si="4"/>
        <v>3</v>
      </c>
      <c r="F19" s="41">
        <v>1</v>
      </c>
      <c r="G19" s="31"/>
      <c r="H19" s="93"/>
      <c r="I19" s="93"/>
      <c r="M19" s="97"/>
    </row>
    <row r="20" spans="1:13" ht="84" customHeight="1">
      <c r="A20" s="18"/>
      <c r="B20" s="204" t="s">
        <v>17</v>
      </c>
      <c r="C20" s="222">
        <v>1</v>
      </c>
      <c r="D20" s="222">
        <v>3</v>
      </c>
      <c r="E20" s="206">
        <f t="shared" ref="E20" si="5">D20*C20</f>
        <v>3</v>
      </c>
      <c r="F20" s="222"/>
      <c r="G20" s="114" t="s">
        <v>132</v>
      </c>
      <c r="H20" s="223" t="s">
        <v>427</v>
      </c>
      <c r="I20" s="232" t="s">
        <v>428</v>
      </c>
      <c r="J20" s="208"/>
      <c r="K20" s="208"/>
      <c r="L20" s="208"/>
      <c r="M20" s="227" t="s">
        <v>413</v>
      </c>
    </row>
    <row r="21" spans="1:13" ht="18.75">
      <c r="A21" s="17" t="s">
        <v>18</v>
      </c>
      <c r="B21" s="15"/>
      <c r="C21" s="86">
        <f>C22</f>
        <v>1</v>
      </c>
      <c r="D21" s="86">
        <f t="shared" ref="D21:E21" si="6">D22</f>
        <v>1</v>
      </c>
      <c r="E21" s="86">
        <f t="shared" si="6"/>
        <v>1</v>
      </c>
      <c r="F21" s="41">
        <v>1</v>
      </c>
      <c r="G21" s="2"/>
      <c r="H21" s="31"/>
      <c r="I21" s="31"/>
      <c r="M21" s="2"/>
    </row>
    <row r="22" spans="1:13" ht="30" customHeight="1">
      <c r="A22" s="18"/>
      <c r="B22" s="14" t="s">
        <v>23</v>
      </c>
      <c r="C22" s="31">
        <v>1</v>
      </c>
      <c r="D22" s="31">
        <v>1</v>
      </c>
      <c r="E22" s="160">
        <f t="shared" ref="E22" si="7">D22*C22</f>
        <v>1</v>
      </c>
      <c r="F22" s="31"/>
      <c r="G22" s="31" t="s">
        <v>425</v>
      </c>
      <c r="H22" s="31" t="s">
        <v>426</v>
      </c>
      <c r="I22" s="31"/>
      <c r="M22" s="189" t="s">
        <v>47</v>
      </c>
    </row>
    <row r="23" spans="1:13">
      <c r="C23" s="32"/>
      <c r="D23" s="32"/>
      <c r="E23" s="32"/>
      <c r="F23" s="32"/>
    </row>
    <row r="27" spans="1:13">
      <c r="I27" s="4"/>
    </row>
  </sheetData>
  <mergeCells count="2">
    <mergeCell ref="A1:H1"/>
    <mergeCell ref="A2:B2"/>
  </mergeCells>
  <phoneticPr fontId="6" type="noConversion"/>
  <pageMargins left="0.70866141732283472" right="0.70866141732283472" top="0.74803149606299213" bottom="0.74803149606299213" header="0.31496062992125984" footer="0.31496062992125984"/>
  <pageSetup paperSize="9" scale="7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sheetPr>
  <dimension ref="A1:M18"/>
  <sheetViews>
    <sheetView topLeftCell="A11" zoomScale="87" zoomScaleNormal="87" workbookViewId="0">
      <selection activeCell="H13" sqref="H13"/>
    </sheetView>
  </sheetViews>
  <sheetFormatPr baseColWidth="10" defaultColWidth="11.42578125" defaultRowHeight="15"/>
  <cols>
    <col min="1" max="1" width="6.42578125" customWidth="1"/>
    <col min="2" max="2" width="50.42578125" style="5" customWidth="1"/>
    <col min="3" max="3" width="12.140625" customWidth="1"/>
    <col min="4" max="4" width="7.42578125" customWidth="1"/>
    <col min="5" max="5" width="12.7109375" customWidth="1"/>
    <col min="6" max="6" width="7" customWidth="1"/>
    <col min="7" max="7" width="18.42578125" customWidth="1"/>
    <col min="8" max="8" width="41.28515625" customWidth="1"/>
    <col min="9" max="9" width="27" customWidth="1"/>
    <col min="10" max="10" width="37.140625" hidden="1" customWidth="1"/>
    <col min="11" max="12" width="5.42578125" hidden="1" customWidth="1"/>
    <col min="13" max="13" width="17" customWidth="1"/>
  </cols>
  <sheetData>
    <row r="1" spans="1:13" s="23" customFormat="1" ht="23.25">
      <c r="A1" s="268" t="s">
        <v>27</v>
      </c>
      <c r="B1" s="269"/>
      <c r="C1" s="269"/>
      <c r="D1" s="269"/>
      <c r="E1" s="269"/>
      <c r="F1" s="269"/>
      <c r="G1" s="269"/>
      <c r="H1" s="270"/>
    </row>
    <row r="2" spans="1:13" s="38" customFormat="1" ht="37.5">
      <c r="A2" s="266" t="s">
        <v>3</v>
      </c>
      <c r="B2" s="267"/>
      <c r="C2" s="12" t="s">
        <v>29</v>
      </c>
      <c r="D2" s="12" t="s">
        <v>0</v>
      </c>
      <c r="E2" s="12" t="s">
        <v>28</v>
      </c>
      <c r="F2" s="12" t="s">
        <v>12</v>
      </c>
      <c r="G2" s="12" t="s">
        <v>40</v>
      </c>
      <c r="H2" s="12" t="s">
        <v>43</v>
      </c>
      <c r="I2" s="12" t="s">
        <v>41</v>
      </c>
      <c r="J2" s="47" t="s">
        <v>35</v>
      </c>
      <c r="K2" s="37"/>
      <c r="L2" s="37"/>
      <c r="M2" s="12" t="s">
        <v>42</v>
      </c>
    </row>
    <row r="3" spans="1:13" s="38" customFormat="1" ht="18.75">
      <c r="A3" s="17" t="s">
        <v>231</v>
      </c>
      <c r="B3" s="8"/>
      <c r="C3" s="41">
        <f>AVERAGE(C4:C6)</f>
        <v>1</v>
      </c>
      <c r="D3" s="41">
        <f>AVERAGE(D4:D6)</f>
        <v>3</v>
      </c>
      <c r="E3" s="57">
        <f>ROUND(AVERAGE(E4:E6),0)</f>
        <v>3</v>
      </c>
      <c r="F3" s="57">
        <f>3</f>
        <v>3</v>
      </c>
      <c r="G3" s="11"/>
      <c r="H3" s="3"/>
      <c r="I3" s="3"/>
      <c r="J3" t="s">
        <v>32</v>
      </c>
      <c r="K3" t="e">
        <f>#REF!</f>
        <v>#REF!</v>
      </c>
      <c r="L3"/>
      <c r="M3" s="3"/>
    </row>
    <row r="4" spans="1:13" s="38" customFormat="1" ht="30">
      <c r="A4" s="18"/>
      <c r="B4" s="14" t="s">
        <v>228</v>
      </c>
      <c r="C4" s="31">
        <v>1</v>
      </c>
      <c r="D4" s="31">
        <v>3</v>
      </c>
      <c r="E4" s="30">
        <f>C4*D4</f>
        <v>3</v>
      </c>
      <c r="F4" s="31"/>
      <c r="G4" s="93" t="s">
        <v>232</v>
      </c>
      <c r="H4" s="93" t="s">
        <v>234</v>
      </c>
      <c r="I4" s="93" t="s">
        <v>230</v>
      </c>
      <c r="J4" s="84"/>
      <c r="K4" s="84"/>
      <c r="L4" s="94"/>
      <c r="M4" s="105" t="s">
        <v>47</v>
      </c>
    </row>
    <row r="5" spans="1:13" s="38" customFormat="1" ht="30">
      <c r="A5" s="18"/>
      <c r="B5" s="14" t="s">
        <v>236</v>
      </c>
      <c r="C5" s="31">
        <v>1</v>
      </c>
      <c r="D5" s="31">
        <v>3</v>
      </c>
      <c r="E5" s="30">
        <f>C5*D5</f>
        <v>3</v>
      </c>
      <c r="F5" s="31"/>
      <c r="G5" s="93" t="s">
        <v>232</v>
      </c>
      <c r="H5" s="93" t="s">
        <v>234</v>
      </c>
      <c r="I5" s="93" t="s">
        <v>230</v>
      </c>
      <c r="J5" s="84"/>
      <c r="K5" s="84"/>
      <c r="L5" s="94"/>
      <c r="M5" s="105" t="s">
        <v>47</v>
      </c>
    </row>
    <row r="6" spans="1:13" s="38" customFormat="1" ht="45">
      <c r="A6" s="18"/>
      <c r="B6" s="14" t="s">
        <v>235</v>
      </c>
      <c r="C6" s="31">
        <v>1</v>
      </c>
      <c r="D6" s="31">
        <v>3</v>
      </c>
      <c r="E6" s="30">
        <f>C6*D6</f>
        <v>3</v>
      </c>
      <c r="F6" s="68"/>
      <c r="G6" s="93" t="s">
        <v>232</v>
      </c>
      <c r="H6" s="93" t="s">
        <v>234</v>
      </c>
      <c r="I6" s="93" t="s">
        <v>230</v>
      </c>
      <c r="J6" s="84"/>
      <c r="K6" s="84"/>
      <c r="L6" s="94"/>
      <c r="M6" s="105" t="s">
        <v>47</v>
      </c>
    </row>
    <row r="7" spans="1:13" ht="18.75">
      <c r="A7" s="17" t="s">
        <v>227</v>
      </c>
      <c r="B7" s="8"/>
      <c r="C7" s="41">
        <f>AVERAGE(C8:C17)</f>
        <v>1.2</v>
      </c>
      <c r="D7" s="41">
        <f>AVERAGE(D8:D17)</f>
        <v>2.5</v>
      </c>
      <c r="E7" s="57">
        <f>ROUND(AVERAGE(E8:E17),0)</f>
        <v>3</v>
      </c>
      <c r="F7" s="57">
        <v>9</v>
      </c>
      <c r="G7" s="11"/>
      <c r="H7" s="3"/>
      <c r="I7" s="3"/>
      <c r="J7" t="s">
        <v>32</v>
      </c>
      <c r="K7" t="e">
        <f>#REF!</f>
        <v>#REF!</v>
      </c>
      <c r="M7" s="3"/>
    </row>
    <row r="8" spans="1:13" ht="33" customHeight="1">
      <c r="A8" s="18"/>
      <c r="B8" s="181" t="s">
        <v>48</v>
      </c>
      <c r="C8" s="168">
        <v>1</v>
      </c>
      <c r="D8" s="168">
        <v>2</v>
      </c>
      <c r="E8" s="168">
        <f>C8*D8</f>
        <v>2</v>
      </c>
      <c r="F8" s="168"/>
      <c r="G8" s="233" t="s">
        <v>217</v>
      </c>
      <c r="H8" s="172" t="s">
        <v>360</v>
      </c>
      <c r="I8" s="233" t="s">
        <v>52</v>
      </c>
      <c r="J8" s="170" t="s">
        <v>34</v>
      </c>
      <c r="K8" s="170"/>
      <c r="L8" s="182"/>
      <c r="M8" s="185" t="s">
        <v>47</v>
      </c>
    </row>
    <row r="9" spans="1:13" ht="57.75" customHeight="1">
      <c r="A9" s="18"/>
      <c r="B9" s="181" t="s">
        <v>439</v>
      </c>
      <c r="C9" s="168">
        <v>1</v>
      </c>
      <c r="D9" s="168">
        <v>2</v>
      </c>
      <c r="E9" s="168">
        <f>C9*D9</f>
        <v>2</v>
      </c>
      <c r="F9" s="168"/>
      <c r="G9" s="172" t="s">
        <v>440</v>
      </c>
      <c r="H9" s="172" t="s">
        <v>441</v>
      </c>
      <c r="I9" s="172" t="s">
        <v>442</v>
      </c>
      <c r="J9" s="170"/>
      <c r="K9" s="170"/>
      <c r="L9" s="182"/>
      <c r="M9" s="185" t="s">
        <v>47</v>
      </c>
    </row>
    <row r="10" spans="1:13" ht="56.25">
      <c r="A10" s="18"/>
      <c r="B10" s="181" t="s">
        <v>37</v>
      </c>
      <c r="C10" s="168">
        <v>1</v>
      </c>
      <c r="D10" s="168">
        <v>4</v>
      </c>
      <c r="E10" s="168">
        <f t="shared" ref="E10:E17" si="0">C10*D10</f>
        <v>4</v>
      </c>
      <c r="F10" s="168"/>
      <c r="G10" s="233" t="s">
        <v>226</v>
      </c>
      <c r="H10" s="185" t="s">
        <v>443</v>
      </c>
      <c r="I10" s="185" t="s">
        <v>244</v>
      </c>
      <c r="J10" s="170" t="s">
        <v>33</v>
      </c>
      <c r="K10" s="170" t="e">
        <f>#REF!</f>
        <v>#REF!</v>
      </c>
      <c r="L10" s="183"/>
      <c r="M10" s="185" t="s">
        <v>47</v>
      </c>
    </row>
    <row r="11" spans="1:13" ht="33.75">
      <c r="A11" s="18"/>
      <c r="B11" s="181" t="s">
        <v>151</v>
      </c>
      <c r="C11" s="168">
        <v>1</v>
      </c>
      <c r="D11" s="168">
        <v>3</v>
      </c>
      <c r="E11" s="168">
        <f>C11*D11</f>
        <v>3</v>
      </c>
      <c r="F11" s="168"/>
      <c r="G11" s="172" t="s">
        <v>237</v>
      </c>
      <c r="H11" s="172" t="s">
        <v>239</v>
      </c>
      <c r="I11" s="185" t="s">
        <v>243</v>
      </c>
      <c r="J11" s="170"/>
      <c r="K11" s="170"/>
      <c r="L11" s="183"/>
      <c r="M11" s="185" t="s">
        <v>47</v>
      </c>
    </row>
    <row r="12" spans="1:13" ht="35.25">
      <c r="A12" s="18"/>
      <c r="B12" s="234" t="s">
        <v>38</v>
      </c>
      <c r="C12" s="235">
        <v>1</v>
      </c>
      <c r="D12" s="235">
        <v>4</v>
      </c>
      <c r="E12" s="168">
        <f t="shared" si="0"/>
        <v>4</v>
      </c>
      <c r="F12" s="235"/>
      <c r="G12" s="233" t="s">
        <v>226</v>
      </c>
      <c r="H12" s="172" t="s">
        <v>238</v>
      </c>
      <c r="I12" s="185" t="s">
        <v>240</v>
      </c>
      <c r="J12" s="170"/>
      <c r="K12" s="170"/>
      <c r="L12" s="170"/>
      <c r="M12" s="185" t="s">
        <v>47</v>
      </c>
    </row>
    <row r="13" spans="1:13" ht="42.75">
      <c r="A13" s="18"/>
      <c r="B13" s="175" t="s">
        <v>58</v>
      </c>
      <c r="C13" s="235">
        <v>1</v>
      </c>
      <c r="D13" s="235">
        <v>2</v>
      </c>
      <c r="E13" s="168">
        <f>C13*D13</f>
        <v>2</v>
      </c>
      <c r="F13" s="235"/>
      <c r="G13" s="185" t="s">
        <v>221</v>
      </c>
      <c r="H13" s="185" t="s">
        <v>233</v>
      </c>
      <c r="I13" s="185" t="s">
        <v>242</v>
      </c>
      <c r="J13" s="170"/>
      <c r="K13" s="170"/>
      <c r="L13" s="170"/>
      <c r="M13" s="185" t="s">
        <v>45</v>
      </c>
    </row>
    <row r="14" spans="1:13" ht="45">
      <c r="A14" s="18"/>
      <c r="B14" s="175" t="s">
        <v>60</v>
      </c>
      <c r="C14" s="235">
        <v>2</v>
      </c>
      <c r="D14" s="235">
        <v>3</v>
      </c>
      <c r="E14" s="168">
        <f t="shared" si="0"/>
        <v>6</v>
      </c>
      <c r="F14" s="235"/>
      <c r="G14" s="185" t="s">
        <v>171</v>
      </c>
      <c r="H14" s="185" t="s">
        <v>225</v>
      </c>
      <c r="I14" s="185" t="s">
        <v>240</v>
      </c>
      <c r="J14" s="170"/>
      <c r="K14" s="170"/>
      <c r="L14" s="170"/>
      <c r="M14" s="185" t="s">
        <v>47</v>
      </c>
    </row>
    <row r="15" spans="1:13" ht="42" customHeight="1">
      <c r="A15" s="18"/>
      <c r="B15" s="175" t="s">
        <v>219</v>
      </c>
      <c r="C15" s="235">
        <v>2</v>
      </c>
      <c r="D15" s="235">
        <v>2</v>
      </c>
      <c r="E15" s="168">
        <f t="shared" si="0"/>
        <v>4</v>
      </c>
      <c r="F15" s="235"/>
      <c r="G15" s="185" t="s">
        <v>171</v>
      </c>
      <c r="H15" s="172" t="s">
        <v>223</v>
      </c>
      <c r="I15" s="185" t="s">
        <v>240</v>
      </c>
      <c r="J15" s="170"/>
      <c r="K15" s="170"/>
      <c r="L15" s="170"/>
      <c r="M15" s="185" t="s">
        <v>224</v>
      </c>
    </row>
    <row r="16" spans="1:13" ht="42" customHeight="1">
      <c r="A16" s="18"/>
      <c r="B16" s="175" t="s">
        <v>394</v>
      </c>
      <c r="C16" s="235">
        <v>1</v>
      </c>
      <c r="D16" s="235">
        <v>2</v>
      </c>
      <c r="E16" s="168">
        <f t="shared" si="0"/>
        <v>2</v>
      </c>
      <c r="F16" s="235"/>
      <c r="G16" s="185" t="s">
        <v>171</v>
      </c>
      <c r="H16" s="172" t="s">
        <v>396</v>
      </c>
      <c r="I16" s="185" t="s">
        <v>395</v>
      </c>
      <c r="J16" s="170"/>
      <c r="K16" s="170"/>
      <c r="L16" s="170"/>
      <c r="M16" s="185"/>
    </row>
    <row r="17" spans="1:13" ht="28.5">
      <c r="A17" s="18"/>
      <c r="B17" s="234" t="s">
        <v>220</v>
      </c>
      <c r="C17" s="235">
        <v>1</v>
      </c>
      <c r="D17" s="235">
        <v>1</v>
      </c>
      <c r="E17" s="168">
        <f t="shared" si="0"/>
        <v>1</v>
      </c>
      <c r="F17" s="235"/>
      <c r="G17" s="185" t="s">
        <v>171</v>
      </c>
      <c r="H17" s="172" t="s">
        <v>222</v>
      </c>
      <c r="I17" s="185" t="s">
        <v>241</v>
      </c>
      <c r="J17" s="170"/>
      <c r="K17" s="170"/>
      <c r="L17" s="170"/>
      <c r="M17" s="185" t="s">
        <v>224</v>
      </c>
    </row>
    <row r="18" spans="1:13">
      <c r="B18" s="236"/>
      <c r="C18" s="170"/>
      <c r="D18" s="170"/>
      <c r="E18" s="170"/>
      <c r="F18" s="170"/>
      <c r="G18" s="170"/>
      <c r="H18" s="170"/>
      <c r="I18" s="170"/>
      <c r="J18" s="170"/>
      <c r="K18" s="170"/>
      <c r="L18" s="170"/>
      <c r="M18" s="170"/>
    </row>
  </sheetData>
  <mergeCells count="2">
    <mergeCell ref="A1:H1"/>
    <mergeCell ref="A2:B2"/>
  </mergeCells>
  <phoneticPr fontId="6" type="noConversion"/>
  <conditionalFormatting sqref="E8:E17">
    <cfRule type="cellIs" dxfId="50" priority="10" stopIfTrue="1" operator="lessThan">
      <formula>$K$7</formula>
    </cfRule>
    <cfRule type="cellIs" dxfId="49" priority="11" stopIfTrue="1" operator="between">
      <formula>$K$7</formula>
      <formula>$K$10</formula>
    </cfRule>
    <cfRule type="cellIs" dxfId="48" priority="12" stopIfTrue="1" operator="greaterThan">
      <formula>$K$10</formula>
    </cfRule>
  </conditionalFormatting>
  <conditionalFormatting sqref="E5">
    <cfRule type="cellIs" dxfId="47" priority="7" stopIfTrue="1" operator="lessThan">
      <formula>$K$7</formula>
    </cfRule>
    <cfRule type="cellIs" dxfId="46" priority="8" stopIfTrue="1" operator="between">
      <formula>$K$7</formula>
      <formula>$K$10</formula>
    </cfRule>
    <cfRule type="cellIs" dxfId="45" priority="9" stopIfTrue="1" operator="greaterThan">
      <formula>$K$10</formula>
    </cfRule>
  </conditionalFormatting>
  <conditionalFormatting sqref="E6">
    <cfRule type="cellIs" dxfId="44" priority="4" stopIfTrue="1" operator="lessThan">
      <formula>$K$7</formula>
    </cfRule>
    <cfRule type="cellIs" dxfId="43" priority="5" stopIfTrue="1" operator="between">
      <formula>$K$7</formula>
      <formula>$K$10</formula>
    </cfRule>
    <cfRule type="cellIs" dxfId="42" priority="6" stopIfTrue="1" operator="greaterThan">
      <formula>$K$10</formula>
    </cfRule>
  </conditionalFormatting>
  <conditionalFormatting sqref="E4">
    <cfRule type="cellIs" dxfId="41" priority="1" stopIfTrue="1" operator="lessThan">
      <formula>$K$7</formula>
    </cfRule>
    <cfRule type="cellIs" dxfId="40" priority="2" stopIfTrue="1" operator="between">
      <formula>$K$7</formula>
      <formula>$K$10</formula>
    </cfRule>
    <cfRule type="cellIs" dxfId="39" priority="3" stopIfTrue="1" operator="greaterThan">
      <formula>$K$10</formula>
    </cfRule>
  </conditionalFormatting>
  <pageMargins left="0.7" right="0.7" top="0.75" bottom="0.75" header="0.3" footer="0.3"/>
  <pageSetup paperSize="9" scale="7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20"/>
  <sheetViews>
    <sheetView tabSelected="1" zoomScale="81" zoomScaleNormal="81" workbookViewId="0">
      <selection activeCell="H8" sqref="H8"/>
    </sheetView>
  </sheetViews>
  <sheetFormatPr baseColWidth="10" defaultColWidth="11.42578125" defaultRowHeight="15"/>
  <cols>
    <col min="1" max="1" width="6.42578125" customWidth="1"/>
    <col min="2" max="2" width="51.85546875" style="5" customWidth="1"/>
    <col min="3" max="3" width="13.140625" bestFit="1" customWidth="1"/>
    <col min="4" max="4" width="8.7109375" customWidth="1"/>
    <col min="5" max="5" width="9.7109375" bestFit="1" customWidth="1"/>
    <col min="6" max="6" width="8.42578125" customWidth="1"/>
    <col min="7" max="7" width="32.42578125" customWidth="1"/>
    <col min="8" max="8" width="41.85546875" customWidth="1"/>
    <col min="9" max="9" width="31.140625" customWidth="1"/>
    <col min="10" max="10" width="37.140625" hidden="1" customWidth="1"/>
    <col min="11" max="11" width="2" hidden="1" customWidth="1"/>
    <col min="12" max="12" width="3.140625" hidden="1" customWidth="1"/>
    <col min="13" max="13" width="17.42578125" customWidth="1"/>
  </cols>
  <sheetData>
    <row r="1" spans="1:13" s="23" customFormat="1" ht="23.25">
      <c r="A1" s="268" t="s">
        <v>166</v>
      </c>
      <c r="B1" s="269"/>
      <c r="C1" s="269"/>
      <c r="D1" s="269"/>
      <c r="E1" s="269"/>
      <c r="F1" s="269"/>
      <c r="G1" s="269"/>
      <c r="H1" s="270"/>
    </row>
    <row r="2" spans="1:13" s="38" customFormat="1" ht="36" customHeight="1">
      <c r="A2" s="266" t="s">
        <v>3</v>
      </c>
      <c r="B2" s="267"/>
      <c r="C2" s="12" t="s">
        <v>29</v>
      </c>
      <c r="D2" s="12" t="s">
        <v>0</v>
      </c>
      <c r="E2" s="12" t="s">
        <v>28</v>
      </c>
      <c r="F2" s="12" t="s">
        <v>12</v>
      </c>
      <c r="G2" s="12" t="s">
        <v>40</v>
      </c>
      <c r="H2" s="12" t="s">
        <v>43</v>
      </c>
      <c r="I2" s="12" t="s">
        <v>41</v>
      </c>
      <c r="J2" s="47" t="s">
        <v>35</v>
      </c>
      <c r="K2" s="37"/>
      <c r="L2" s="37"/>
      <c r="M2" s="12" t="s">
        <v>42</v>
      </c>
    </row>
    <row r="3" spans="1:13" ht="18.75">
      <c r="A3" s="27" t="s">
        <v>177</v>
      </c>
      <c r="B3" s="10"/>
      <c r="C3" s="41">
        <f>C4</f>
        <v>3</v>
      </c>
      <c r="D3" s="41">
        <f>D4</f>
        <v>4</v>
      </c>
      <c r="E3" s="57">
        <f>ROUND(AVERAGE(E4),0)</f>
        <v>12</v>
      </c>
      <c r="F3" s="100">
        <f>ROUNDUP(E3/3,0)</f>
        <v>4</v>
      </c>
      <c r="G3" s="11"/>
      <c r="H3" s="3"/>
      <c r="I3" s="3"/>
      <c r="J3" t="s">
        <v>32</v>
      </c>
      <c r="K3" t="e">
        <f>#REF!</f>
        <v>#REF!</v>
      </c>
      <c r="M3" s="3"/>
    </row>
    <row r="4" spans="1:13" ht="55.5" customHeight="1">
      <c r="A4" s="19"/>
      <c r="B4" s="190" t="s">
        <v>178</v>
      </c>
      <c r="C4" s="191">
        <v>3</v>
      </c>
      <c r="D4" s="191">
        <v>4</v>
      </c>
      <c r="E4" s="191">
        <f>C4*D4</f>
        <v>12</v>
      </c>
      <c r="F4" s="191"/>
      <c r="G4" s="97" t="s">
        <v>171</v>
      </c>
      <c r="H4" s="97" t="s">
        <v>173</v>
      </c>
      <c r="I4" s="197" t="s">
        <v>451</v>
      </c>
      <c r="J4" s="98" t="s">
        <v>34</v>
      </c>
      <c r="K4" s="98"/>
      <c r="L4" s="99"/>
      <c r="M4" s="97" t="s">
        <v>47</v>
      </c>
    </row>
    <row r="5" spans="1:13" ht="23.25" customHeight="1">
      <c r="A5" s="27" t="s">
        <v>172</v>
      </c>
      <c r="B5" s="6"/>
      <c r="C5" s="41">
        <f>AVERAGE(C6:C8)</f>
        <v>1.6666666666666667</v>
      </c>
      <c r="D5" s="41">
        <f>AVERAGE(D6:D8)</f>
        <v>3.3333333333333335</v>
      </c>
      <c r="E5" s="57">
        <f>ROUND(AVERAGE(E6:E8),0)</f>
        <v>6</v>
      </c>
      <c r="F5" s="100">
        <f>ROUNDUP(E5/3,0)</f>
        <v>2</v>
      </c>
      <c r="G5" s="2"/>
      <c r="H5" s="2"/>
      <c r="I5" s="26"/>
      <c r="M5" s="2"/>
    </row>
    <row r="6" spans="1:13" ht="56.25" customHeight="1">
      <c r="A6" s="18"/>
      <c r="B6" s="14" t="s">
        <v>182</v>
      </c>
      <c r="C6" s="31">
        <v>1</v>
      </c>
      <c r="D6" s="31">
        <v>3</v>
      </c>
      <c r="E6" s="30">
        <f>C6*D6</f>
        <v>3</v>
      </c>
      <c r="F6" s="31"/>
      <c r="G6" s="2" t="s">
        <v>180</v>
      </c>
      <c r="H6" s="2" t="s">
        <v>183</v>
      </c>
      <c r="I6" s="26" t="s">
        <v>181</v>
      </c>
      <c r="M6" s="97" t="s">
        <v>47</v>
      </c>
    </row>
    <row r="7" spans="1:13" ht="48" customHeight="1">
      <c r="A7" s="18"/>
      <c r="B7" s="14" t="s">
        <v>24</v>
      </c>
      <c r="C7" s="33">
        <v>1</v>
      </c>
      <c r="D7" s="33">
        <v>3</v>
      </c>
      <c r="E7" s="30">
        <f>C7*D7</f>
        <v>3</v>
      </c>
      <c r="F7" s="33"/>
      <c r="G7" s="97" t="s">
        <v>174</v>
      </c>
      <c r="H7" s="1" t="s">
        <v>179</v>
      </c>
      <c r="I7" s="196" t="s">
        <v>452</v>
      </c>
      <c r="M7" s="97" t="s">
        <v>47</v>
      </c>
    </row>
    <row r="8" spans="1:13" ht="55.5" customHeight="1">
      <c r="A8" s="18"/>
      <c r="B8" s="184" t="s">
        <v>175</v>
      </c>
      <c r="C8" s="161">
        <v>3</v>
      </c>
      <c r="D8" s="96">
        <v>4</v>
      </c>
      <c r="E8" s="96">
        <f>C8*D8</f>
        <v>12</v>
      </c>
      <c r="F8" s="91"/>
      <c r="G8" s="97" t="s">
        <v>174</v>
      </c>
      <c r="H8" s="1" t="s">
        <v>176</v>
      </c>
      <c r="I8" s="196" t="s">
        <v>453</v>
      </c>
      <c r="M8" s="97" t="s">
        <v>47</v>
      </c>
    </row>
    <row r="9" spans="1:13" ht="18.75">
      <c r="A9" s="27" t="s">
        <v>189</v>
      </c>
      <c r="B9" s="9"/>
      <c r="C9" s="41">
        <f>AVERAGE(C10:C11)</f>
        <v>2</v>
      </c>
      <c r="D9" s="41">
        <f>AVERAGE(D10:D11)</f>
        <v>2</v>
      </c>
      <c r="E9" s="57">
        <f>ROUND(AVERAGE(E10:E11),0)</f>
        <v>4</v>
      </c>
      <c r="F9" s="100">
        <f>ROUNDUP(E9/3,0)</f>
        <v>2</v>
      </c>
      <c r="G9" s="11"/>
      <c r="H9" s="3"/>
      <c r="I9" s="3"/>
      <c r="J9" t="s">
        <v>33</v>
      </c>
      <c r="K9" t="e">
        <f>#REF!</f>
        <v>#REF!</v>
      </c>
      <c r="L9" s="45"/>
      <c r="M9" s="3"/>
    </row>
    <row r="10" spans="1:13" ht="45">
      <c r="A10" s="18"/>
      <c r="B10" s="103" t="s">
        <v>204</v>
      </c>
      <c r="C10" s="68">
        <v>2</v>
      </c>
      <c r="D10" s="68">
        <v>2</v>
      </c>
      <c r="E10" s="30">
        <f>C10*D10</f>
        <v>4</v>
      </c>
      <c r="F10" s="68"/>
      <c r="G10" s="102" t="s">
        <v>118</v>
      </c>
      <c r="H10" s="102" t="s">
        <v>205</v>
      </c>
      <c r="I10" s="102" t="s">
        <v>206</v>
      </c>
      <c r="L10" s="46"/>
      <c r="M10" s="97" t="s">
        <v>47</v>
      </c>
    </row>
    <row r="11" spans="1:13" ht="60">
      <c r="A11" s="19"/>
      <c r="B11" s="101" t="s">
        <v>366</v>
      </c>
      <c r="C11" s="31">
        <v>2</v>
      </c>
      <c r="D11" s="31">
        <v>2</v>
      </c>
      <c r="E11" s="30">
        <f>C11*D11</f>
        <v>4</v>
      </c>
      <c r="F11" s="31"/>
      <c r="G11" s="2" t="s">
        <v>199</v>
      </c>
      <c r="H11" s="2" t="s">
        <v>214</v>
      </c>
      <c r="I11" s="2" t="s">
        <v>215</v>
      </c>
      <c r="J11" s="2"/>
      <c r="K11" s="2"/>
      <c r="L11" s="90"/>
      <c r="M11" s="97" t="s">
        <v>45</v>
      </c>
    </row>
    <row r="12" spans="1:13" ht="18.75">
      <c r="A12" s="25" t="s">
        <v>190</v>
      </c>
      <c r="B12" s="6"/>
      <c r="C12" s="41">
        <f>AVERAGE(C13:C19)</f>
        <v>2.1428571428571428</v>
      </c>
      <c r="D12" s="41">
        <f>AVERAGE(D13:D19)</f>
        <v>2.4285714285714284</v>
      </c>
      <c r="E12" s="57">
        <f>ROUND(AVERAGE(E14:E19),0)</f>
        <v>6</v>
      </c>
      <c r="F12" s="100">
        <f>ROUNDUP(E12/3,0)</f>
        <v>2</v>
      </c>
      <c r="G12" s="2"/>
      <c r="H12" s="2"/>
      <c r="I12" s="2"/>
      <c r="M12" s="2"/>
    </row>
    <row r="13" spans="1:13" ht="33" customHeight="1">
      <c r="A13" s="19"/>
      <c r="B13" s="14" t="s">
        <v>319</v>
      </c>
      <c r="C13" s="168">
        <v>2</v>
      </c>
      <c r="D13" s="168">
        <v>2</v>
      </c>
      <c r="E13" s="168">
        <f t="shared" ref="E13" si="0">C13*D13</f>
        <v>4</v>
      </c>
      <c r="F13" s="168"/>
      <c r="G13" s="172" t="s">
        <v>118</v>
      </c>
      <c r="H13" s="172" t="s">
        <v>318</v>
      </c>
      <c r="I13" s="172" t="s">
        <v>320</v>
      </c>
      <c r="J13" s="170"/>
      <c r="K13" s="170"/>
      <c r="L13" s="170"/>
      <c r="M13" s="172" t="s">
        <v>188</v>
      </c>
    </row>
    <row r="14" spans="1:13" ht="44.25" customHeight="1">
      <c r="A14" s="19"/>
      <c r="B14" s="14" t="s">
        <v>208</v>
      </c>
      <c r="C14" s="168">
        <v>3</v>
      </c>
      <c r="D14" s="168">
        <v>2</v>
      </c>
      <c r="E14" s="168">
        <f t="shared" ref="E14:E19" si="1">C14*D14</f>
        <v>6</v>
      </c>
      <c r="F14" s="168"/>
      <c r="G14" s="172" t="s">
        <v>118</v>
      </c>
      <c r="H14" s="172" t="s">
        <v>207</v>
      </c>
      <c r="I14" s="172" t="s">
        <v>198</v>
      </c>
      <c r="J14" s="170"/>
      <c r="K14" s="170"/>
      <c r="L14" s="170"/>
      <c r="M14" s="178" t="s">
        <v>47</v>
      </c>
    </row>
    <row r="15" spans="1:13" ht="45" customHeight="1">
      <c r="A15" s="28"/>
      <c r="B15" s="194" t="s">
        <v>367</v>
      </c>
      <c r="C15" s="198">
        <v>2</v>
      </c>
      <c r="D15" s="198">
        <v>2</v>
      </c>
      <c r="E15" s="198">
        <f t="shared" si="1"/>
        <v>4</v>
      </c>
      <c r="F15" s="198"/>
      <c r="G15" s="199" t="s">
        <v>186</v>
      </c>
      <c r="H15" s="199" t="s">
        <v>191</v>
      </c>
      <c r="I15" s="172" t="s">
        <v>192</v>
      </c>
      <c r="J15" s="170"/>
      <c r="K15" s="170"/>
      <c r="L15" s="170"/>
      <c r="M15" s="178" t="s">
        <v>47</v>
      </c>
    </row>
    <row r="16" spans="1:13" ht="30">
      <c r="A16" s="18"/>
      <c r="B16" s="194" t="s">
        <v>170</v>
      </c>
      <c r="C16" s="61">
        <v>1</v>
      </c>
      <c r="D16" s="61">
        <v>3</v>
      </c>
      <c r="E16" s="61">
        <f t="shared" si="1"/>
        <v>3</v>
      </c>
      <c r="F16" s="61"/>
      <c r="G16" s="200" t="s">
        <v>186</v>
      </c>
      <c r="H16" s="199" t="s">
        <v>184</v>
      </c>
      <c r="I16" s="172" t="s">
        <v>187</v>
      </c>
      <c r="J16" s="170"/>
      <c r="K16" s="170"/>
      <c r="L16" s="170"/>
      <c r="M16" s="172" t="s">
        <v>188</v>
      </c>
    </row>
    <row r="17" spans="1:13" ht="30">
      <c r="A17" s="18"/>
      <c r="B17" s="190" t="s">
        <v>25</v>
      </c>
      <c r="C17" s="61">
        <v>1</v>
      </c>
      <c r="D17" s="61">
        <v>2</v>
      </c>
      <c r="E17" s="61">
        <f t="shared" si="1"/>
        <v>2</v>
      </c>
      <c r="F17" s="61"/>
      <c r="G17" s="199" t="s">
        <v>194</v>
      </c>
      <c r="H17" s="199" t="s">
        <v>200</v>
      </c>
      <c r="I17" s="172" t="s">
        <v>201</v>
      </c>
      <c r="J17" s="170"/>
      <c r="K17" s="170"/>
      <c r="L17" s="170"/>
      <c r="M17" s="178" t="s">
        <v>47</v>
      </c>
    </row>
    <row r="18" spans="1:13" ht="51" customHeight="1">
      <c r="A18" s="18"/>
      <c r="B18" s="190" t="s">
        <v>193</v>
      </c>
      <c r="C18" s="195">
        <v>3</v>
      </c>
      <c r="D18" s="195">
        <v>3</v>
      </c>
      <c r="E18" s="61">
        <f t="shared" si="1"/>
        <v>9</v>
      </c>
      <c r="F18" s="195"/>
      <c r="G18" s="201" t="s">
        <v>203</v>
      </c>
      <c r="H18" s="201" t="s">
        <v>213</v>
      </c>
      <c r="I18" s="185" t="s">
        <v>202</v>
      </c>
      <c r="J18" s="170"/>
      <c r="K18" s="170"/>
      <c r="L18" s="170"/>
      <c r="M18" s="172" t="s">
        <v>188</v>
      </c>
    </row>
    <row r="19" spans="1:13" ht="90" customHeight="1">
      <c r="A19" s="21"/>
      <c r="B19" s="194" t="s">
        <v>185</v>
      </c>
      <c r="C19" s="195">
        <v>3</v>
      </c>
      <c r="D19" s="195">
        <v>3</v>
      </c>
      <c r="E19" s="61">
        <f t="shared" si="1"/>
        <v>9</v>
      </c>
      <c r="F19" s="195"/>
      <c r="G19" s="199" t="s">
        <v>186</v>
      </c>
      <c r="H19" s="201" t="s">
        <v>361</v>
      </c>
      <c r="I19" s="185" t="s">
        <v>362</v>
      </c>
      <c r="J19" s="170"/>
      <c r="K19" s="170"/>
      <c r="L19" s="170"/>
      <c r="M19" s="185" t="s">
        <v>188</v>
      </c>
    </row>
    <row r="20" spans="1:13">
      <c r="G20" s="170"/>
      <c r="H20" s="170"/>
      <c r="I20" s="170"/>
      <c r="J20" s="170"/>
      <c r="K20" s="170"/>
      <c r="L20" s="170"/>
      <c r="M20" s="170"/>
    </row>
  </sheetData>
  <mergeCells count="2">
    <mergeCell ref="A1:H1"/>
    <mergeCell ref="A2:B2"/>
  </mergeCells>
  <phoneticPr fontId="6" type="noConversion"/>
  <conditionalFormatting sqref="E4 E6:E7 E10:E11 E14:E19">
    <cfRule type="cellIs" dxfId="38" priority="19" stopIfTrue="1" operator="lessThan">
      <formula>$K$3</formula>
    </cfRule>
    <cfRule type="cellIs" dxfId="37" priority="20" stopIfTrue="1" operator="between">
      <formula>$K$3</formula>
      <formula>$K$9</formula>
    </cfRule>
    <cfRule type="cellIs" dxfId="36" priority="21" stopIfTrue="1" operator="greaterThan">
      <formula>$K$9</formula>
    </cfRule>
  </conditionalFormatting>
  <conditionalFormatting sqref="E8">
    <cfRule type="cellIs" dxfId="35" priority="4" stopIfTrue="1" operator="lessThan">
      <formula>$K$3</formula>
    </cfRule>
    <cfRule type="cellIs" dxfId="34" priority="5" stopIfTrue="1" operator="between">
      <formula>$K$3</formula>
      <formula>$K$9</formula>
    </cfRule>
    <cfRule type="cellIs" dxfId="33" priority="6" stopIfTrue="1" operator="greaterThan">
      <formula>$K$9</formula>
    </cfRule>
  </conditionalFormatting>
  <conditionalFormatting sqref="E13">
    <cfRule type="cellIs" dxfId="32" priority="1" stopIfTrue="1" operator="lessThan">
      <formula>$K$3</formula>
    </cfRule>
    <cfRule type="cellIs" dxfId="31" priority="2" stopIfTrue="1" operator="between">
      <formula>$K$3</formula>
      <formula>$K$9</formula>
    </cfRule>
    <cfRule type="cellIs" dxfId="30" priority="3" stopIfTrue="1" operator="greaterThan">
      <formula>$K$9</formula>
    </cfRule>
  </conditionalFormatting>
  <pageMargins left="0.7" right="0.7" top="0.75" bottom="0.75" header="0.3" footer="0.3"/>
  <pageSetup paperSize="9" scale="85" orientation="landscape"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sheetPr>
  <dimension ref="A1:M29"/>
  <sheetViews>
    <sheetView zoomScale="85" zoomScaleNormal="85" workbookViewId="0">
      <pane xSplit="6" ySplit="2" topLeftCell="H7" activePane="bottomRight" state="frozen"/>
      <selection pane="topRight" activeCell="G1" sqref="G1"/>
      <selection pane="bottomLeft" activeCell="A3" sqref="A3"/>
      <selection pane="bottomRight" activeCell="M11" sqref="M11"/>
    </sheetView>
  </sheetViews>
  <sheetFormatPr baseColWidth="10" defaultColWidth="11.42578125" defaultRowHeight="15"/>
  <cols>
    <col min="1" max="1" width="6.85546875" customWidth="1"/>
    <col min="2" max="2" width="65" style="5" customWidth="1"/>
    <col min="3" max="3" width="9.42578125" customWidth="1"/>
    <col min="4" max="4" width="8.7109375" customWidth="1"/>
    <col min="5" max="5" width="10.42578125" customWidth="1"/>
    <col min="6" max="6" width="11.42578125" customWidth="1"/>
    <col min="7" max="7" width="20.85546875" customWidth="1"/>
    <col min="8" max="8" width="48.7109375" customWidth="1"/>
    <col min="9" max="9" width="32.42578125" customWidth="1"/>
    <col min="10" max="10" width="37.140625" hidden="1" customWidth="1"/>
    <col min="11" max="11" width="2" hidden="1" customWidth="1"/>
    <col min="12" max="12" width="4" hidden="1" customWidth="1"/>
    <col min="13" max="13" width="16.85546875" customWidth="1"/>
  </cols>
  <sheetData>
    <row r="1" spans="1:13" s="23" customFormat="1" ht="23.25">
      <c r="A1" s="271" t="s">
        <v>164</v>
      </c>
      <c r="B1" s="272"/>
      <c r="C1" s="272"/>
      <c r="D1" s="272"/>
      <c r="E1" s="272"/>
      <c r="F1" s="272"/>
      <c r="G1" s="272"/>
      <c r="H1" s="273"/>
      <c r="I1" s="53"/>
      <c r="J1" s="54"/>
      <c r="K1" s="54"/>
      <c r="L1" s="54"/>
      <c r="M1" s="55"/>
    </row>
    <row r="2" spans="1:13" s="38" customFormat="1" ht="37.5" customHeight="1">
      <c r="A2" s="266" t="s">
        <v>3</v>
      </c>
      <c r="B2" s="267"/>
      <c r="C2" s="12" t="s">
        <v>29</v>
      </c>
      <c r="D2" s="12" t="s">
        <v>0</v>
      </c>
      <c r="E2" s="12" t="s">
        <v>28</v>
      </c>
      <c r="F2" s="12" t="s">
        <v>12</v>
      </c>
      <c r="G2" s="12" t="s">
        <v>40</v>
      </c>
      <c r="H2" s="12" t="s">
        <v>43</v>
      </c>
      <c r="I2" s="12" t="s">
        <v>41</v>
      </c>
      <c r="J2" s="56" t="s">
        <v>44</v>
      </c>
      <c r="K2" s="37"/>
      <c r="L2" s="37"/>
      <c r="M2" s="12" t="s">
        <v>42</v>
      </c>
    </row>
    <row r="3" spans="1:13" ht="18.75">
      <c r="A3" s="17" t="s">
        <v>216</v>
      </c>
      <c r="B3" s="15"/>
      <c r="C3" s="41">
        <f>AVERAGE(C4:C9)</f>
        <v>1.1666666666666667</v>
      </c>
      <c r="D3" s="41">
        <f>AVERAGE(D4:D9)</f>
        <v>2.6666666666666665</v>
      </c>
      <c r="E3" s="57">
        <f>ROUND(AVERAGE(E4:E9),0)</f>
        <v>3</v>
      </c>
      <c r="F3" s="57">
        <f>ROUNDUP(E3/6,0)</f>
        <v>1</v>
      </c>
      <c r="G3" s="58"/>
      <c r="H3" s="26"/>
      <c r="I3" s="26"/>
      <c r="M3" s="26"/>
    </row>
    <row r="4" spans="1:13" ht="67.5">
      <c r="A4" s="59"/>
      <c r="B4" s="95" t="s">
        <v>371</v>
      </c>
      <c r="C4" s="96">
        <v>1</v>
      </c>
      <c r="D4" s="96">
        <v>3</v>
      </c>
      <c r="E4" s="31">
        <f t="shared" ref="E4:E9" si="0">C4*D4</f>
        <v>3</v>
      </c>
      <c r="F4" s="31"/>
      <c r="G4" s="1" t="s">
        <v>180</v>
      </c>
      <c r="H4" s="186" t="s">
        <v>372</v>
      </c>
      <c r="I4" s="186" t="s">
        <v>373</v>
      </c>
      <c r="J4" s="170"/>
      <c r="K4" s="170"/>
      <c r="L4" s="170"/>
      <c r="M4" s="172" t="s">
        <v>188</v>
      </c>
    </row>
    <row r="5" spans="1:13" ht="42" customHeight="1">
      <c r="A5" s="59"/>
      <c r="B5" s="24" t="s">
        <v>163</v>
      </c>
      <c r="C5" s="31">
        <v>1</v>
      </c>
      <c r="D5" s="31">
        <v>2</v>
      </c>
      <c r="E5" s="31">
        <f t="shared" si="0"/>
        <v>2</v>
      </c>
      <c r="F5" s="31"/>
      <c r="G5" s="1" t="s">
        <v>180</v>
      </c>
      <c r="H5" s="186" t="s">
        <v>211</v>
      </c>
      <c r="I5" s="60" t="s">
        <v>209</v>
      </c>
      <c r="M5" s="104" t="s">
        <v>47</v>
      </c>
    </row>
    <row r="6" spans="1:13" ht="43.5" customHeight="1">
      <c r="A6" s="59"/>
      <c r="B6" s="24" t="s">
        <v>160</v>
      </c>
      <c r="C6" s="31">
        <v>1</v>
      </c>
      <c r="D6" s="31">
        <v>2</v>
      </c>
      <c r="E6" s="31">
        <f t="shared" si="0"/>
        <v>2</v>
      </c>
      <c r="F6" s="31"/>
      <c r="G6" s="1" t="s">
        <v>180</v>
      </c>
      <c r="H6" s="186" t="s">
        <v>374</v>
      </c>
      <c r="I6" s="186" t="s">
        <v>373</v>
      </c>
      <c r="M6" s="104" t="s">
        <v>224</v>
      </c>
    </row>
    <row r="7" spans="1:13" ht="38.25" customHeight="1">
      <c r="A7" s="59"/>
      <c r="B7" s="24" t="s">
        <v>159</v>
      </c>
      <c r="C7" s="61">
        <v>1</v>
      </c>
      <c r="D7" s="31">
        <v>3</v>
      </c>
      <c r="E7" s="31">
        <f t="shared" si="0"/>
        <v>3</v>
      </c>
      <c r="F7" s="31"/>
      <c r="G7" s="1" t="s">
        <v>180</v>
      </c>
      <c r="H7" s="186" t="s">
        <v>375</v>
      </c>
      <c r="I7" s="186" t="s">
        <v>373</v>
      </c>
      <c r="M7" s="93" t="s">
        <v>188</v>
      </c>
    </row>
    <row r="8" spans="1:13" ht="33.75" customHeight="1">
      <c r="A8" s="59"/>
      <c r="B8" s="24" t="s">
        <v>165</v>
      </c>
      <c r="C8" s="189">
        <v>2</v>
      </c>
      <c r="D8" s="31">
        <v>2</v>
      </c>
      <c r="E8" s="31">
        <f t="shared" si="0"/>
        <v>4</v>
      </c>
      <c r="F8" s="31"/>
      <c r="G8" s="1" t="s">
        <v>180</v>
      </c>
      <c r="H8" s="186" t="s">
        <v>376</v>
      </c>
      <c r="I8" s="60" t="s">
        <v>212</v>
      </c>
      <c r="M8" s="93" t="s">
        <v>188</v>
      </c>
    </row>
    <row r="9" spans="1:13" ht="43.5" customHeight="1">
      <c r="A9" s="59"/>
      <c r="B9" s="24" t="s">
        <v>196</v>
      </c>
      <c r="C9" s="31">
        <v>1</v>
      </c>
      <c r="D9" s="31">
        <v>4</v>
      </c>
      <c r="E9" s="31">
        <f t="shared" si="0"/>
        <v>4</v>
      </c>
      <c r="F9" s="31"/>
      <c r="G9" s="1" t="s">
        <v>180</v>
      </c>
      <c r="H9" s="186" t="s">
        <v>377</v>
      </c>
      <c r="I9" s="60" t="s">
        <v>378</v>
      </c>
      <c r="M9" s="93" t="s">
        <v>188</v>
      </c>
    </row>
    <row r="10" spans="1:13" ht="18.75">
      <c r="A10" s="17" t="s">
        <v>153</v>
      </c>
      <c r="B10" s="7"/>
      <c r="C10" s="40">
        <f>AVERAGE(C11:C11)</f>
        <v>2</v>
      </c>
      <c r="D10" s="40">
        <f>AVERAGE(D11:D11)</f>
        <v>4</v>
      </c>
      <c r="E10" s="57">
        <f>ROUND(AVERAGE(E11:E11),0)</f>
        <v>8</v>
      </c>
      <c r="F10" s="100">
        <f>ROUNDUP(E10/1,0)</f>
        <v>8</v>
      </c>
      <c r="G10" s="58"/>
      <c r="H10" s="187"/>
      <c r="I10" s="187"/>
      <c r="J10" s="170" t="s">
        <v>32</v>
      </c>
      <c r="K10" s="170" t="e">
        <f>#REF!</f>
        <v>#REF!</v>
      </c>
      <c r="L10" s="170"/>
      <c r="M10" s="172"/>
    </row>
    <row r="11" spans="1:13" ht="45">
      <c r="A11" s="59"/>
      <c r="B11" s="14" t="s">
        <v>161</v>
      </c>
      <c r="C11" s="31">
        <v>2</v>
      </c>
      <c r="D11" s="31">
        <v>4</v>
      </c>
      <c r="E11" s="31">
        <f>C11*D11</f>
        <v>8</v>
      </c>
      <c r="F11" s="31"/>
      <c r="G11" s="1" t="s">
        <v>180</v>
      </c>
      <c r="H11" s="186" t="s">
        <v>379</v>
      </c>
      <c r="I11" s="186" t="s">
        <v>380</v>
      </c>
      <c r="J11" s="170"/>
      <c r="K11" s="170"/>
      <c r="L11" s="182"/>
      <c r="M11" s="104" t="s">
        <v>224</v>
      </c>
    </row>
    <row r="12" spans="1:13" ht="18.75">
      <c r="A12" s="17" t="s">
        <v>154</v>
      </c>
      <c r="B12" s="15"/>
      <c r="C12" s="40">
        <f>AVERAGE(C13:C15)</f>
        <v>1.6666666666666667</v>
      </c>
      <c r="D12" s="40">
        <f>AVERAGE(D13:D15)</f>
        <v>2</v>
      </c>
      <c r="E12" s="57">
        <f>ROUND(AVERAGE(E13:E15),0)</f>
        <v>3</v>
      </c>
      <c r="F12" s="100">
        <f>ROUNDUP(E12/3,0)</f>
        <v>1</v>
      </c>
      <c r="G12" s="58"/>
      <c r="H12" s="186"/>
      <c r="I12" s="186"/>
      <c r="J12" s="170"/>
      <c r="K12" s="170"/>
      <c r="L12" s="170"/>
      <c r="M12" s="172"/>
    </row>
    <row r="13" spans="1:13" ht="23.25">
      <c r="A13" s="59"/>
      <c r="B13" s="14" t="s">
        <v>156</v>
      </c>
      <c r="C13" s="33">
        <v>2</v>
      </c>
      <c r="D13" s="33">
        <v>2</v>
      </c>
      <c r="E13" s="31">
        <f>C13*D13</f>
        <v>4</v>
      </c>
      <c r="F13" s="31"/>
      <c r="G13" s="1" t="s">
        <v>180</v>
      </c>
      <c r="H13" s="60" t="s">
        <v>195</v>
      </c>
      <c r="I13" s="192" t="s">
        <v>405</v>
      </c>
      <c r="M13" s="104" t="s">
        <v>224</v>
      </c>
    </row>
    <row r="14" spans="1:13" ht="23.25">
      <c r="A14" s="59"/>
      <c r="B14" s="24" t="s">
        <v>155</v>
      </c>
      <c r="C14" s="31">
        <v>2</v>
      </c>
      <c r="D14" s="31">
        <v>2</v>
      </c>
      <c r="E14" s="31">
        <f>C14*D14</f>
        <v>4</v>
      </c>
      <c r="F14" s="31"/>
      <c r="G14" s="1" t="s">
        <v>180</v>
      </c>
      <c r="H14" s="60" t="s">
        <v>210</v>
      </c>
      <c r="I14" s="193" t="s">
        <v>406</v>
      </c>
      <c r="M14" s="104" t="s">
        <v>224</v>
      </c>
    </row>
    <row r="15" spans="1:13" ht="33.75">
      <c r="A15" s="59"/>
      <c r="B15" s="14" t="s">
        <v>157</v>
      </c>
      <c r="C15" s="31">
        <v>1</v>
      </c>
      <c r="D15" s="31">
        <v>2</v>
      </c>
      <c r="E15" s="31">
        <f>C15*D15</f>
        <v>2</v>
      </c>
      <c r="F15" s="31"/>
      <c r="G15" s="1" t="s">
        <v>180</v>
      </c>
      <c r="H15" s="60" t="s">
        <v>381</v>
      </c>
      <c r="I15" s="60" t="s">
        <v>382</v>
      </c>
      <c r="M15" s="104" t="s">
        <v>224</v>
      </c>
    </row>
    <row r="16" spans="1:13" ht="18.75">
      <c r="A16" s="17" t="s">
        <v>19</v>
      </c>
      <c r="B16" s="15"/>
      <c r="C16" s="40">
        <f>AVERAGE(C17:C19)</f>
        <v>1.3333333333333333</v>
      </c>
      <c r="D16" s="40">
        <f>AVERAGE(D17:D19)</f>
        <v>4</v>
      </c>
      <c r="E16" s="57">
        <f>ROUND(AVERAGE(E17:E19),0)</f>
        <v>5</v>
      </c>
      <c r="F16" s="100">
        <f>ROUNDUP(E16/3,0)</f>
        <v>2</v>
      </c>
      <c r="G16" s="58"/>
      <c r="H16" s="186"/>
      <c r="I16" s="186"/>
      <c r="J16" s="170"/>
      <c r="K16" s="170"/>
      <c r="L16" s="170"/>
      <c r="M16" s="172"/>
    </row>
    <row r="17" spans="1:13" ht="33.75">
      <c r="A17" s="59"/>
      <c r="B17" s="14" t="s">
        <v>162</v>
      </c>
      <c r="C17" s="31">
        <v>1</v>
      </c>
      <c r="D17" s="31">
        <v>5</v>
      </c>
      <c r="E17" s="31">
        <f>C17*D17</f>
        <v>5</v>
      </c>
      <c r="F17" s="31"/>
      <c r="G17" s="1" t="s">
        <v>197</v>
      </c>
      <c r="H17" s="60" t="s">
        <v>384</v>
      </c>
      <c r="I17" s="60" t="s">
        <v>386</v>
      </c>
      <c r="M17" s="93" t="s">
        <v>188</v>
      </c>
    </row>
    <row r="18" spans="1:13" ht="57" customHeight="1">
      <c r="A18" s="59"/>
      <c r="B18" s="14" t="s">
        <v>6</v>
      </c>
      <c r="C18" s="31">
        <v>1</v>
      </c>
      <c r="D18" s="31">
        <v>4</v>
      </c>
      <c r="E18" s="31">
        <f>C18*D18</f>
        <v>4</v>
      </c>
      <c r="F18" s="31"/>
      <c r="G18" s="1" t="s">
        <v>197</v>
      </c>
      <c r="H18" s="60" t="s">
        <v>385</v>
      </c>
      <c r="I18" s="192" t="s">
        <v>383</v>
      </c>
      <c r="M18" s="93" t="s">
        <v>188</v>
      </c>
    </row>
    <row r="19" spans="1:13" ht="31.5" customHeight="1">
      <c r="A19" s="59"/>
      <c r="B19" s="70" t="s">
        <v>21</v>
      </c>
      <c r="C19" s="31">
        <v>2</v>
      </c>
      <c r="D19" s="31">
        <v>3</v>
      </c>
      <c r="E19" s="31">
        <f>C19*D19</f>
        <v>6</v>
      </c>
      <c r="F19" s="31"/>
      <c r="G19" s="1" t="s">
        <v>197</v>
      </c>
      <c r="H19" s="60" t="s">
        <v>314</v>
      </c>
      <c r="I19" s="193" t="s">
        <v>373</v>
      </c>
      <c r="M19" s="93" t="s">
        <v>188</v>
      </c>
    </row>
    <row r="20" spans="1:13" ht="27" customHeight="1">
      <c r="A20" s="17" t="s">
        <v>168</v>
      </c>
      <c r="B20" s="15"/>
      <c r="C20" s="40">
        <f>AVERAGE(C21:C22)</f>
        <v>1</v>
      </c>
      <c r="D20" s="40">
        <f>AVERAGE(D21:D22)</f>
        <v>4.5</v>
      </c>
      <c r="E20" s="57">
        <f>ROUND(AVERAGE(E21:E22),0)</f>
        <v>5</v>
      </c>
      <c r="F20" s="100">
        <f>ROUNDUP(E20/2,0)</f>
        <v>3</v>
      </c>
      <c r="G20" s="58"/>
      <c r="H20" s="186"/>
      <c r="I20" s="186"/>
      <c r="J20" s="170"/>
      <c r="K20" s="170"/>
      <c r="L20" s="170"/>
      <c r="M20" s="172"/>
    </row>
    <row r="21" spans="1:13" ht="43.5" customHeight="1">
      <c r="A21" s="59"/>
      <c r="B21" s="14" t="s">
        <v>387</v>
      </c>
      <c r="C21" s="30">
        <v>1</v>
      </c>
      <c r="D21" s="31">
        <v>5</v>
      </c>
      <c r="E21" s="31">
        <f>C21*D21</f>
        <v>5</v>
      </c>
      <c r="F21" s="31"/>
      <c r="G21" s="1" t="s">
        <v>180</v>
      </c>
      <c r="H21" s="186" t="s">
        <v>363</v>
      </c>
      <c r="I21" s="193" t="s">
        <v>373</v>
      </c>
      <c r="J21" s="170"/>
      <c r="K21" s="170"/>
      <c r="L21" s="170"/>
      <c r="M21" s="104" t="s">
        <v>224</v>
      </c>
    </row>
    <row r="22" spans="1:13" ht="42" customHeight="1">
      <c r="A22" s="59"/>
      <c r="B22" s="14" t="s">
        <v>169</v>
      </c>
      <c r="C22" s="30">
        <v>1</v>
      </c>
      <c r="D22" s="31">
        <v>4</v>
      </c>
      <c r="E22" s="31">
        <f>C22*D22</f>
        <v>4</v>
      </c>
      <c r="F22" s="31"/>
      <c r="G22" s="1" t="s">
        <v>180</v>
      </c>
      <c r="H22" s="186" t="s">
        <v>363</v>
      </c>
      <c r="I22" s="193" t="s">
        <v>373</v>
      </c>
      <c r="J22" s="170"/>
      <c r="K22" s="170"/>
      <c r="L22" s="170"/>
      <c r="M22" s="104" t="s">
        <v>224</v>
      </c>
    </row>
    <row r="23" spans="1:13" ht="18.75">
      <c r="A23" s="17" t="s">
        <v>158</v>
      </c>
      <c r="B23" s="15"/>
      <c r="C23" s="41">
        <f>AVERAGE(C24:C26)</f>
        <v>1</v>
      </c>
      <c r="D23" s="41">
        <f>AVERAGE(D24:D26)</f>
        <v>4</v>
      </c>
      <c r="E23" s="57">
        <f>ROUND(AVERAGE(E24:E26),0)</f>
        <v>4</v>
      </c>
      <c r="F23" s="100">
        <f>ROUNDUP(E23/3,0)</f>
        <v>2</v>
      </c>
      <c r="G23" s="58"/>
      <c r="H23" s="181"/>
      <c r="I23" s="181"/>
      <c r="J23" s="170" t="s">
        <v>33</v>
      </c>
      <c r="K23" s="170" t="e">
        <f>#REF!</f>
        <v>#REF!</v>
      </c>
      <c r="L23" s="183"/>
      <c r="M23" s="172"/>
    </row>
    <row r="24" spans="1:13" ht="45">
      <c r="A24" s="59"/>
      <c r="B24" s="24" t="s">
        <v>388</v>
      </c>
      <c r="C24" s="31">
        <v>1</v>
      </c>
      <c r="D24" s="189">
        <v>4</v>
      </c>
      <c r="E24" s="31">
        <f>C24*D24</f>
        <v>4</v>
      </c>
      <c r="F24" s="31"/>
      <c r="G24" s="1" t="s">
        <v>180</v>
      </c>
      <c r="H24" s="60" t="s">
        <v>391</v>
      </c>
      <c r="I24" s="60" t="s">
        <v>393</v>
      </c>
      <c r="M24" s="93" t="s">
        <v>188</v>
      </c>
    </row>
    <row r="25" spans="1:13" ht="90">
      <c r="A25" s="62"/>
      <c r="B25" s="24" t="s">
        <v>167</v>
      </c>
      <c r="C25" s="31">
        <v>1</v>
      </c>
      <c r="D25" s="189">
        <v>4</v>
      </c>
      <c r="E25" s="31">
        <f>C25*D25</f>
        <v>4</v>
      </c>
      <c r="F25" s="31"/>
      <c r="G25" s="1" t="s">
        <v>197</v>
      </c>
      <c r="H25" s="60" t="s">
        <v>392</v>
      </c>
      <c r="I25" s="60" t="s">
        <v>389</v>
      </c>
      <c r="M25" s="93" t="s">
        <v>188</v>
      </c>
    </row>
    <row r="26" spans="1:13" ht="33.75">
      <c r="A26" s="62"/>
      <c r="B26" s="24" t="s">
        <v>20</v>
      </c>
      <c r="C26" s="31">
        <v>1</v>
      </c>
      <c r="D26" s="189">
        <v>4</v>
      </c>
      <c r="E26" s="31">
        <f>C26*D26</f>
        <v>4</v>
      </c>
      <c r="F26" s="31"/>
      <c r="G26" s="1" t="s">
        <v>180</v>
      </c>
      <c r="H26" s="60" t="s">
        <v>390</v>
      </c>
      <c r="I26" s="60" t="s">
        <v>389</v>
      </c>
      <c r="M26" s="93" t="s">
        <v>188</v>
      </c>
    </row>
    <row r="27" spans="1:13">
      <c r="A27" s="32"/>
      <c r="B27" s="63"/>
      <c r="C27" s="64"/>
      <c r="D27" s="64"/>
      <c r="E27" s="64"/>
      <c r="F27" s="64"/>
      <c r="G27" s="64"/>
      <c r="H27" s="65"/>
      <c r="I27" s="65"/>
      <c r="M27" s="65"/>
    </row>
    <row r="28" spans="1:13">
      <c r="B28" s="66"/>
      <c r="C28" s="67"/>
      <c r="D28" s="67"/>
      <c r="E28" s="67"/>
      <c r="F28" s="67"/>
      <c r="G28" s="67"/>
      <c r="H28" s="67"/>
      <c r="I28" s="67"/>
      <c r="M28" s="67"/>
    </row>
    <row r="29" spans="1:13">
      <c r="A29" s="4"/>
    </row>
  </sheetData>
  <mergeCells count="2">
    <mergeCell ref="A1:H1"/>
    <mergeCell ref="A2:B2"/>
  </mergeCells>
  <conditionalFormatting sqref="E27 E11">
    <cfRule type="cellIs" dxfId="29" priority="76" stopIfTrue="1" operator="lessThan">
      <formula>$K$10</formula>
    </cfRule>
    <cfRule type="cellIs" dxfId="28" priority="77" stopIfTrue="1" operator="between">
      <formula>$K$10</formula>
      <formula>$K$23</formula>
    </cfRule>
    <cfRule type="cellIs" dxfId="27" priority="78" stopIfTrue="1" operator="greaterThan">
      <formula>$K$23</formula>
    </cfRule>
  </conditionalFormatting>
  <conditionalFormatting sqref="E4">
    <cfRule type="cellIs" dxfId="26" priority="31" stopIfTrue="1" operator="lessThan">
      <formula>$K$10</formula>
    </cfRule>
    <cfRule type="cellIs" dxfId="25" priority="32" stopIfTrue="1" operator="between">
      <formula>$K$10</formula>
      <formula>$K$23</formula>
    </cfRule>
    <cfRule type="cellIs" dxfId="24" priority="33" stopIfTrue="1" operator="greaterThan">
      <formula>$K$23</formula>
    </cfRule>
  </conditionalFormatting>
  <conditionalFormatting sqref="E24:E26">
    <cfRule type="cellIs" dxfId="23" priority="4" stopIfTrue="1" operator="lessThan">
      <formula>$K$10</formula>
    </cfRule>
    <cfRule type="cellIs" dxfId="22" priority="5" stopIfTrue="1" operator="between">
      <formula>$K$10</formula>
      <formula>$K$23</formula>
    </cfRule>
    <cfRule type="cellIs" dxfId="21" priority="6" stopIfTrue="1" operator="greaterThan">
      <formula>$K$23</formula>
    </cfRule>
  </conditionalFormatting>
  <conditionalFormatting sqref="E5:E7">
    <cfRule type="cellIs" dxfId="20" priority="22" stopIfTrue="1" operator="lessThan">
      <formula>$K$10</formula>
    </cfRule>
    <cfRule type="cellIs" dxfId="19" priority="23" stopIfTrue="1" operator="between">
      <formula>$K$10</formula>
      <formula>$K$23</formula>
    </cfRule>
    <cfRule type="cellIs" dxfId="18" priority="24" stopIfTrue="1" operator="greaterThan">
      <formula>$K$23</formula>
    </cfRule>
  </conditionalFormatting>
  <conditionalFormatting sqref="E8">
    <cfRule type="cellIs" dxfId="17" priority="19" stopIfTrue="1" operator="lessThan">
      <formula>$K$10</formula>
    </cfRule>
    <cfRule type="cellIs" dxfId="16" priority="20" stopIfTrue="1" operator="between">
      <formula>$K$10</formula>
      <formula>$K$23</formula>
    </cfRule>
    <cfRule type="cellIs" dxfId="15" priority="21" stopIfTrue="1" operator="greaterThan">
      <formula>$K$23</formula>
    </cfRule>
  </conditionalFormatting>
  <conditionalFormatting sqref="E9">
    <cfRule type="cellIs" dxfId="14" priority="16" stopIfTrue="1" operator="lessThan">
      <formula>$K$10</formula>
    </cfRule>
    <cfRule type="cellIs" dxfId="13" priority="17" stopIfTrue="1" operator="between">
      <formula>$K$10</formula>
      <formula>$K$23</formula>
    </cfRule>
    <cfRule type="cellIs" dxfId="12" priority="18" stopIfTrue="1" operator="greaterThan">
      <formula>$K$23</formula>
    </cfRule>
  </conditionalFormatting>
  <conditionalFormatting sqref="E13:E15">
    <cfRule type="cellIs" dxfId="11" priority="13" stopIfTrue="1" operator="lessThan">
      <formula>$K$10</formula>
    </cfRule>
    <cfRule type="cellIs" dxfId="10" priority="14" stopIfTrue="1" operator="between">
      <formula>$K$10</formula>
      <formula>$K$23</formula>
    </cfRule>
    <cfRule type="cellIs" dxfId="9" priority="15" stopIfTrue="1" operator="greaterThan">
      <formula>$K$23</formula>
    </cfRule>
  </conditionalFormatting>
  <conditionalFormatting sqref="E13:E15">
    <cfRule type="cellIs" dxfId="8" priority="10" stopIfTrue="1" operator="lessThan">
      <formula>#REF!</formula>
    </cfRule>
    <cfRule type="cellIs" dxfId="7" priority="11" stopIfTrue="1" operator="between">
      <formula>#REF!</formula>
      <formula>#REF!</formula>
    </cfRule>
    <cfRule type="cellIs" dxfId="6" priority="12" stopIfTrue="1" operator="greaterThan">
      <formula>#REF!</formula>
    </cfRule>
  </conditionalFormatting>
  <conditionalFormatting sqref="E19">
    <cfRule type="cellIs" dxfId="5" priority="7" stopIfTrue="1" operator="lessThan">
      <formula>$K$3</formula>
    </cfRule>
    <cfRule type="cellIs" dxfId="4" priority="8" stopIfTrue="1" operator="between">
      <formula>$K$3</formula>
      <formula>$K$10</formula>
    </cfRule>
    <cfRule type="cellIs" dxfId="3" priority="9" stopIfTrue="1" operator="greaterThan">
      <formula>$K$10</formula>
    </cfRule>
  </conditionalFormatting>
  <conditionalFormatting sqref="E24">
    <cfRule type="cellIs" dxfId="2" priority="1" stopIfTrue="1" operator="lessThan">
      <formula>#REF!</formula>
    </cfRule>
    <cfRule type="cellIs" dxfId="1" priority="2" stopIfTrue="1" operator="between">
      <formula>#REF!</formula>
      <formula>#REF!</formula>
    </cfRule>
    <cfRule type="cellIs" dxfId="0" priority="3" stopIfTrue="1" operator="greaterThan">
      <formula>#REF!</formula>
    </cfRule>
  </conditionalFormatting>
  <pageMargins left="0.7" right="0.7" top="0.75" bottom="0.75" header="0.3" footer="0.3"/>
  <pageSetup paperSize="9" scale="75"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FBD0C214C196B42AE7D62636BB50994" ma:contentTypeVersion="8" ma:contentTypeDescription="Crée un document." ma:contentTypeScope="" ma:versionID="1531c4081f029443baebfb243dbb8513">
  <xsd:schema xmlns:xsd="http://www.w3.org/2001/XMLSchema" xmlns:xs="http://www.w3.org/2001/XMLSchema" xmlns:p="http://schemas.microsoft.com/office/2006/metadata/properties" xmlns:ns3="211bf2a4-0efc-42e3-bc3e-518aab2f8282" targetNamespace="http://schemas.microsoft.com/office/2006/metadata/properties" ma:root="true" ma:fieldsID="bb7428c4163f3171955460483e3412ec" ns3:_="">
    <xsd:import namespace="211bf2a4-0efc-42e3-bc3e-518aab2f8282"/>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1bf2a4-0efc-42e3-bc3e-518aab2f82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D73EC8E-D93E-4DA8-8EEB-204009723579}">
  <ds:schemaRefs>
    <ds:schemaRef ds:uri="http://purl.org/dc/dcmitype/"/>
    <ds:schemaRef ds:uri="http://schemas.microsoft.com/office/2006/metadata/properties"/>
    <ds:schemaRef ds:uri="http://purl.org/dc/elements/1.1/"/>
    <ds:schemaRef ds:uri="http://schemas.microsoft.com/office/2006/documentManagement/types"/>
    <ds:schemaRef ds:uri="http://schemas.openxmlformats.org/package/2006/metadata/core-properties"/>
    <ds:schemaRef ds:uri="http://schemas.microsoft.com/office/infopath/2007/PartnerControls"/>
    <ds:schemaRef ds:uri="http://www.w3.org/XML/1998/namespace"/>
    <ds:schemaRef ds:uri="211bf2a4-0efc-42e3-bc3e-518aab2f8282"/>
    <ds:schemaRef ds:uri="http://purl.org/dc/terms/"/>
  </ds:schemaRefs>
</ds:datastoreItem>
</file>

<file path=customXml/itemProps2.xml><?xml version="1.0" encoding="utf-8"?>
<ds:datastoreItem xmlns:ds="http://schemas.openxmlformats.org/officeDocument/2006/customXml" ds:itemID="{5A2D0C71-63E0-441B-B912-C9E2FB1ACD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1bf2a4-0efc-42e3-bc3e-518aab2f82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7AAB939-4BFB-42A9-8EE0-979AA3196BF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6</vt:i4>
      </vt:variant>
    </vt:vector>
  </HeadingPairs>
  <TitlesOfParts>
    <vt:vector size="14" baseType="lpstr">
      <vt:lpstr>Mode d'emploi</vt:lpstr>
      <vt:lpstr>Evaluation Gestion Risq.</vt:lpstr>
      <vt:lpstr>Stratégiques </vt:lpstr>
      <vt:lpstr>Opérationnels</vt:lpstr>
      <vt:lpstr>Financiers et Comptables</vt:lpstr>
      <vt:lpstr>Juridiques</vt:lpstr>
      <vt:lpstr>Communication et Réputation</vt:lpstr>
      <vt:lpstr>Informatique</vt:lpstr>
      <vt:lpstr>'Communication et Réputation'!Zone_d_impression</vt:lpstr>
      <vt:lpstr>'Financiers et Comptables'!Zone_d_impression</vt:lpstr>
      <vt:lpstr>Informatique!Zone_d_impression</vt:lpstr>
      <vt:lpstr>Juridiques!Zone_d_impression</vt:lpstr>
      <vt:lpstr>Opérationnels!Zone_d_impression</vt:lpstr>
      <vt:lpstr>'Stratégiques '!Zone_d_impression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Pierre Rombi</dc:creator>
  <cp:lastModifiedBy>CAMELEON</cp:lastModifiedBy>
  <cp:lastPrinted>2010-01-29T00:13:19Z</cp:lastPrinted>
  <dcterms:created xsi:type="dcterms:W3CDTF">2009-10-27T11:17:37Z</dcterms:created>
  <dcterms:modified xsi:type="dcterms:W3CDTF">2020-09-15T11:19:50Z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0x0101008FBD0C214C196B42AE7D62636BB50994</vt:lpwstr>
  </property>
</Properties>
</file>